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mc:AlternateContent xmlns:mc="http://schemas.openxmlformats.org/markup-compatibility/2006">
    <mc:Choice Requires="x15">
      <x15ac:absPath xmlns:x15ac="http://schemas.microsoft.com/office/spreadsheetml/2010/11/ac" url="C:\Users\jacksond\Box\HR and OD - HR Systems\Website\Documents\Policies, Procedures and Guidance\Annual Leave\"/>
    </mc:Choice>
  </mc:AlternateContent>
  <xr:revisionPtr revIDLastSave="0" documentId="13_ncr:1_{6FFF9441-E775-4446-ADDC-66F4F4D68652}" xr6:coauthVersionLast="47" xr6:coauthVersionMax="47" xr10:uidLastSave="{00000000-0000-0000-0000-000000000000}"/>
  <bookViews>
    <workbookView xWindow="-20268" yWindow="324" windowWidth="20376" windowHeight="12216" tabRatio="567" xr2:uid="{00000000-000D-0000-FFFF-FFFF00000000}"/>
  </bookViews>
  <sheets>
    <sheet name="Menu" sheetId="12" r:id="rId1"/>
    <sheet name="Part-time, full year" sheetId="11" r:id="rId2"/>
    <sheet name="Part-time, part year" sheetId="7" r:id="rId3"/>
    <sheet name="Full-time, part year" sheetId="8" r:id="rId4"/>
    <sheet name="Part-time and part-year 1" sheetId="13" r:id="rId5"/>
    <sheet name="Part-time and part-year 2" sheetId="14" r:id="rId6"/>
    <sheet name="Hours change during the year" sheetId="9" r:id="rId7"/>
    <sheet name="Full-time staff leaver" sheetId="15" r:id="rId8"/>
    <sheet name="Part-time staff leaver" sheetId="17" r:id="rId9"/>
    <sheet name="Data" sheetId="2" state="hidden" r:id="rId10"/>
  </sheets>
  <definedNames>
    <definedName name="_xlnm.Print_Area" localSheetId="3">'Full-time, part year'!$B$2:$C$19</definedName>
    <definedName name="_xlnm.Print_Area" localSheetId="6">'Hours change during the year'!$B$2:$C$7</definedName>
    <definedName name="_xlnm.Print_Area" localSheetId="1">'Part-time, full year'!$B$6:$C$37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17" l="1"/>
  <c r="G5" i="15"/>
  <c r="G5" i="8"/>
  <c r="D24" i="2"/>
  <c r="D23" i="2"/>
  <c r="D22" i="2"/>
  <c r="C13" i="15" l="1"/>
  <c r="C14" i="9"/>
  <c r="C16" i="9" s="1"/>
  <c r="C13" i="8"/>
  <c r="C14" i="7"/>
  <c r="C16" i="7" s="1"/>
  <c r="G8" i="17"/>
  <c r="C16" i="17" s="1"/>
  <c r="F8" i="17"/>
  <c r="C7" i="15"/>
  <c r="F5" i="15"/>
  <c r="F8" i="11"/>
  <c r="C16" i="13"/>
  <c r="G8" i="14"/>
  <c r="C10" i="14" s="1"/>
  <c r="F8" i="14"/>
  <c r="G8" i="13"/>
  <c r="C10" i="13" s="1"/>
  <c r="F8" i="13"/>
  <c r="C7" i="8"/>
  <c r="G8" i="11"/>
  <c r="C10" i="11" s="1"/>
  <c r="F5" i="8"/>
  <c r="D6" i="2"/>
  <c r="D7" i="2"/>
  <c r="D8" i="2"/>
  <c r="C33" i="11"/>
  <c r="H8" i="14" l="1"/>
  <c r="C15" i="8"/>
  <c r="C15" i="15"/>
  <c r="H5" i="15"/>
  <c r="H8" i="17"/>
  <c r="C18" i="17" s="1"/>
  <c r="C26" i="17" s="1"/>
  <c r="C10" i="17"/>
  <c r="H8" i="11"/>
  <c r="C14" i="11" s="1"/>
  <c r="C34" i="11" s="1"/>
  <c r="H8" i="13"/>
  <c r="C18" i="13" s="1"/>
  <c r="H5" i="8"/>
  <c r="C16" i="14"/>
  <c r="C18" i="9"/>
  <c r="C18" i="14" l="1"/>
</calcChain>
</file>

<file path=xl/sharedStrings.xml><?xml version="1.0" encoding="utf-8"?>
<sst xmlns="http://schemas.openxmlformats.org/spreadsheetml/2006/main" count="166" uniqueCount="91">
  <si>
    <t>GRADE</t>
  </si>
  <si>
    <t>A</t>
  </si>
  <si>
    <t>B</t>
  </si>
  <si>
    <t>C</t>
  </si>
  <si>
    <t>Formula = (A + D x B) x (E / C x 100) / 100</t>
  </si>
  <si>
    <t>FORMULA =((A + D) - 8) / 12 x E</t>
  </si>
  <si>
    <t xml:space="preserve">HIDDEN INFORMATION </t>
  </si>
  <si>
    <t>HOLIDAY CALCULATOR</t>
  </si>
  <si>
    <t>HRS PER WEEK</t>
  </si>
  <si>
    <t>HOLIDAY</t>
  </si>
  <si>
    <t>HRS PER DAY</t>
  </si>
  <si>
    <t>Menu</t>
  </si>
  <si>
    <t>1.</t>
  </si>
  <si>
    <t>2.</t>
  </si>
  <si>
    <t>3.</t>
  </si>
  <si>
    <t>4.</t>
  </si>
  <si>
    <t>5.</t>
  </si>
  <si>
    <t>Back to menu</t>
  </si>
  <si>
    <t>Calculator for use when hours change during leave year</t>
  </si>
  <si>
    <t>Pro-rata entitlement in hours</t>
  </si>
  <si>
    <t>Grade of employee (pick from list)</t>
  </si>
  <si>
    <t>PART-TIME STAFF: CALCULATING A  PART YEAR'S HOLIDAY ENTITLEMENT</t>
  </si>
  <si>
    <t>Enter hours the part-timer works per week</t>
  </si>
  <si>
    <t>(use calculator (1) if not known)</t>
  </si>
  <si>
    <t>Enter part-timer's full year entitlement in hours</t>
  </si>
  <si>
    <t xml:space="preserve">Enter previous full  year holiday entitlement (in hours) </t>
  </si>
  <si>
    <t xml:space="preserve">Enter new full year holiday entitlement (in hours) </t>
  </si>
  <si>
    <t>Monday</t>
  </si>
  <si>
    <t>Tuesday</t>
  </si>
  <si>
    <t>Wednesday</t>
  </si>
  <si>
    <t>Thursday</t>
  </si>
  <si>
    <t>Friday</t>
  </si>
  <si>
    <t xml:space="preserve">Click to select relevant calculator    </t>
  </si>
  <si>
    <t>(a)</t>
  </si>
  <si>
    <t>(b)</t>
  </si>
  <si>
    <t>Enter the hours worked on a:-</t>
  </si>
  <si>
    <t>Professorial</t>
  </si>
  <si>
    <t>Holiday entitlement (fte - shown in days )</t>
  </si>
  <si>
    <t>Including all Bank and University Holidays (round up to nearest hour)</t>
  </si>
  <si>
    <t>PART-TIME STAFF: CALCULATING A FULL YEAR'S LEAVE ENTITLEMENT</t>
  </si>
  <si>
    <t>Number of hours part-timer will use on Bank &amp; University Holidays</t>
  </si>
  <si>
    <t>Grade 1-6</t>
  </si>
  <si>
    <t>Grade 7-10</t>
  </si>
  <si>
    <t>Number of days between the these two dates</t>
  </si>
  <si>
    <t>Enter date of start of contract e.g. 1 May 2011</t>
  </si>
  <si>
    <t>Enter end date of holiday year  i.e. 31 March 2012</t>
  </si>
  <si>
    <t>Leave entitlement</t>
  </si>
  <si>
    <t>CALCULATOR FOR USE WHEN HOURS CHANGE DURING HOLIDAY YEAR</t>
  </si>
  <si>
    <t>Note: This should be the start of the holiday year if in post at that time</t>
  </si>
  <si>
    <t>Number of days in the current holiday year in previous post</t>
  </si>
  <si>
    <t xml:space="preserve">Total holiday entitlement in the year the change occours (hours) </t>
  </si>
  <si>
    <t>Enter start date of previous contract during the current year e.g. 1 May 2011</t>
  </si>
  <si>
    <t>Enter end date of previous contract during the holiday year  e.g. 31 November 2011</t>
  </si>
  <si>
    <t xml:space="preserve">Number of days remaining in the holiday year in new post </t>
  </si>
  <si>
    <t>Round up the nearest hour</t>
  </si>
  <si>
    <t>FULL-TIME STAFF: CALCULATING A  NEW STARTER'S HOLIDAY ENTITLEMENT</t>
  </si>
  <si>
    <t>Enter date of start of new contract e.g. 1 May 2011</t>
  </si>
  <si>
    <t>Enter end date of holiday year  e.g. 31 March 2012</t>
  </si>
  <si>
    <t>Number of Annual Bookable Leave hours remaining</t>
  </si>
  <si>
    <t>To calculate Annual Bookable Leave entitlement:-</t>
  </si>
  <si>
    <t>This calculator will pro-rata the holiday entitlement for a part-time member of staff.  The first section (a) will calculate the total number of hours holiday to which the part-timer is entitled (including Bank and University Holidays).  The second section (b) can then be used to work out how many hours the employee will be able to take as Annual Bookable Leave.  Cells shown inorange will be completed by the calculator.</t>
  </si>
  <si>
    <t>ALL LEAVE TO BE TAKEN WITHIN THE CONTRACTED WORKING WEEKS</t>
  </si>
  <si>
    <t xml:space="preserve">Enter number of weeks worked in the year </t>
  </si>
  <si>
    <t>ALL LEAVE TO BE TAKEN OUTSIDE OF THE CONTRACTED WORKING WEEKS</t>
  </si>
  <si>
    <t>PART-TIME, PART-YEAR STAFF: CALCULATING FTE AND HOLIDAY ENTITLEMENT</t>
  </si>
  <si>
    <t>Proportion of FTE</t>
  </si>
  <si>
    <t>Part-time staff: Full year's holiday entitlement</t>
  </si>
  <si>
    <t>Part-time staff: Part year's holiday entitlement</t>
  </si>
  <si>
    <t>Full-time staff: Part year's holiday entitlement</t>
  </si>
  <si>
    <t>Part-time and part-year staff, all holiday entitlement taken within contracted working weeks</t>
  </si>
  <si>
    <t xml:space="preserve">Part-time and part-year staff, all holiday taken outside contracted working weeks </t>
  </si>
  <si>
    <t>6.</t>
  </si>
  <si>
    <t xml:space="preserve">Pro-rata entitlement </t>
  </si>
  <si>
    <t>Enter start date of current leave year e.g. 1 April 2011</t>
  </si>
  <si>
    <t>Enter leaving date e.g. 30 June 2011</t>
  </si>
  <si>
    <t>FULL-TIME STAFF: CALCULATING A  LEAVER'S HOLIDAY ENTITLEMENT</t>
  </si>
  <si>
    <t>Pro-rata entitlement  in days</t>
  </si>
  <si>
    <t>PART-TIME STAFF: CALCULATING A LEAVER'S HOLIDAY ENTITLEMENT</t>
  </si>
  <si>
    <t>Pro-rata entitlement  at date of leaving in hours</t>
  </si>
  <si>
    <t>7.</t>
  </si>
  <si>
    <t>Full-time staff leaver</t>
  </si>
  <si>
    <t>8.</t>
  </si>
  <si>
    <t>Part-time staff leaver</t>
  </si>
  <si>
    <t>This calculator will pro-rata the holiday entitlement for a part-time member of staff who works all year.  The first section (a) will calculate the total number of hours holiday to which the part-timer is entitled (including Bank and University Holidays).  The second section (b) can then be used to work out how many hours the employee will be able to take as Annual Bookable Leave.  Cells shown inorange will be completed by the calculator.</t>
  </si>
  <si>
    <t>This calculator will pro-rata the holiday entitlement for a part-time member of staff starting part-way through a holiday year.</t>
  </si>
  <si>
    <t>through a holiday year.</t>
  </si>
  <si>
    <t>This calculator will pro-rata the holiday entitlement for a part-time member of staff who works for a defined number of weeks in a year.   Cells shown in orange will be completed by the calculator.</t>
  </si>
  <si>
    <t>This calculator will pro-rata the holiday entitlement for a part-time member of staff who works for a defined number of weeks in the year. Cells shown in orange will be completed by the calculator.</t>
  </si>
  <si>
    <t>HOLIDAY CALCULATOR part time</t>
  </si>
  <si>
    <t>HIDDEN INFORMATION full time</t>
  </si>
  <si>
    <t>Number of Bank &amp; University Holiday year 2022/23 falling on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</si>
</sst>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0" x14ac:knownFonts="1">
    <font>
      <sz val="8"/>
      <name val="Times New Roman"/>
      <family val="1"/>
    </font>
    <font>
      <u/>
      <sz val="10"/>
      <color indexed="12"/>
      <name val="Arial"/>
      <family val="2"/>
    </font>
    <font>
      <sz val="12"/>
      <name val="Times New Roman"/>
      <family val="1"/>
    </font>
    <font>
      <b/>
      <sz val="12"/>
      <name val="Times New Roman"/>
      <family val="1"/>
    </font>
    <font>
      <sz val="12"/>
      <name val="Arial"/>
      <family val="2"/>
    </font>
    <font>
      <sz val="10"/>
      <name val="Arial"/>
      <family val="2"/>
    </font>
    <font>
      <sz val="11"/>
      <name val="Arial"/>
      <family val="2"/>
    </font>
    <font>
      <b/>
      <sz val="14"/>
      <name val="Arial"/>
      <family val="2"/>
    </font>
    <font>
      <u/>
      <sz val="10"/>
      <name val="Arial"/>
      <family val="2"/>
    </font>
    <font>
      <b/>
      <i/>
      <sz val="14"/>
      <name val="Arial"/>
      <family val="2"/>
    </font>
    <font>
      <i/>
      <sz val="11"/>
      <name val="Arial"/>
      <family val="2"/>
    </font>
    <font>
      <u/>
      <sz val="11"/>
      <name val="Arial"/>
      <family val="2"/>
    </font>
    <font>
      <b/>
      <sz val="12"/>
      <name val="Arial"/>
      <family val="2"/>
    </font>
    <font>
      <b/>
      <sz val="11"/>
      <name val="Arial"/>
      <family val="2"/>
    </font>
    <font>
      <b/>
      <u/>
      <sz val="11"/>
      <name val="Arial"/>
      <family val="2"/>
    </font>
    <font>
      <u/>
      <sz val="12"/>
      <name val="Arial"/>
      <family val="2"/>
    </font>
    <font>
      <b/>
      <u/>
      <sz val="12"/>
      <name val="Arial"/>
      <family val="2"/>
    </font>
    <font>
      <b/>
      <sz val="18"/>
      <name val="Arial"/>
      <family val="2"/>
    </font>
    <font>
      <b/>
      <sz val="10"/>
      <name val="Arial"/>
      <family val="2"/>
    </font>
    <font>
      <sz val="12"/>
      <color theme="1"/>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C91D"/>
        <bgColor indexed="64"/>
      </patternFill>
    </fill>
    <fill>
      <patternFill patternType="solid">
        <fgColor theme="2" tint="-0.249977111117893"/>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80">
    <xf numFmtId="0" fontId="0" fillId="0" borderId="0" xfId="0"/>
    <xf numFmtId="0" fontId="2" fillId="0" borderId="0" xfId="0" applyFont="1" applyProtection="1">
      <protection locked="0"/>
    </xf>
    <xf numFmtId="0" fontId="2" fillId="0" borderId="2"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2" fillId="3" borderId="1" xfId="0" applyFont="1" applyFill="1" applyBorder="1" applyAlignment="1" applyProtection="1">
      <alignment horizontal="center"/>
      <protection locked="0"/>
    </xf>
    <xf numFmtId="0" fontId="4" fillId="2" borderId="0" xfId="0" applyFont="1" applyFill="1" applyProtection="1"/>
    <xf numFmtId="2" fontId="5" fillId="2" borderId="2" xfId="0" applyNumberFormat="1" applyFont="1" applyFill="1" applyBorder="1" applyProtection="1">
      <protection locked="0"/>
    </xf>
    <xf numFmtId="0" fontId="5" fillId="2" borderId="0" xfId="0" applyFont="1" applyFill="1" applyProtection="1"/>
    <xf numFmtId="0" fontId="5" fillId="2" borderId="0" xfId="0" applyFont="1" applyFill="1" applyBorder="1" applyProtection="1"/>
    <xf numFmtId="2" fontId="5" fillId="4" borderId="2" xfId="0" applyNumberFormat="1" applyFont="1" applyFill="1" applyBorder="1" applyProtection="1"/>
    <xf numFmtId="2" fontId="5" fillId="4" borderId="1" xfId="0" applyNumberFormat="1" applyFont="1" applyFill="1" applyBorder="1" applyProtection="1"/>
    <xf numFmtId="0" fontId="6" fillId="2" borderId="0" xfId="0" applyFont="1" applyFill="1" applyBorder="1" applyAlignment="1" applyProtection="1">
      <alignment horizontal="center" vertical="top" wrapText="1"/>
    </xf>
    <xf numFmtId="0" fontId="4" fillId="0" borderId="0" xfId="0" applyFont="1" applyProtection="1"/>
    <xf numFmtId="0" fontId="4" fillId="2" borderId="1" xfId="0" applyFont="1" applyFill="1" applyBorder="1" applyAlignment="1" applyProtection="1">
      <alignment horizontal="right" vertical="center"/>
    </xf>
    <xf numFmtId="0" fontId="6" fillId="2" borderId="0" xfId="0" applyFont="1" applyFill="1" applyProtection="1"/>
    <xf numFmtId="0" fontId="5" fillId="5" borderId="2" xfId="0" applyFont="1" applyFill="1" applyBorder="1" applyProtection="1">
      <protection locked="0"/>
    </xf>
    <xf numFmtId="0" fontId="5" fillId="5" borderId="2" xfId="0" applyFont="1" applyFill="1" applyBorder="1" applyProtection="1"/>
    <xf numFmtId="0" fontId="8" fillId="2" borderId="0" xfId="1" applyFont="1" applyFill="1" applyAlignment="1" applyProtection="1"/>
    <xf numFmtId="0" fontId="6" fillId="2" borderId="1" xfId="0" applyFont="1" applyFill="1" applyBorder="1" applyAlignment="1" applyProtection="1">
      <alignment horizontal="center" vertical="center"/>
      <protection locked="0"/>
    </xf>
    <xf numFmtId="0" fontId="7" fillId="0" borderId="0" xfId="0" applyFont="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6" fillId="4" borderId="1" xfId="0" applyFont="1" applyFill="1" applyBorder="1" applyAlignment="1" applyProtection="1">
      <alignment horizontal="center" vertical="center"/>
    </xf>
    <xf numFmtId="0" fontId="6" fillId="2" borderId="0" xfId="0" quotePrefix="1" applyFont="1" applyFill="1" applyAlignment="1" applyProtection="1">
      <alignment horizontal="left"/>
    </xf>
    <xf numFmtId="2" fontId="6" fillId="2" borderId="1" xfId="0" applyNumberFormat="1" applyFont="1" applyFill="1" applyBorder="1" applyAlignment="1" applyProtection="1">
      <alignment horizontal="center" vertical="center"/>
      <protection locked="0"/>
    </xf>
    <xf numFmtId="2" fontId="6" fillId="4" borderId="1" xfId="0" applyNumberFormat="1" applyFont="1" applyFill="1" applyBorder="1" applyAlignment="1" applyProtection="1">
      <alignment horizontal="center" vertical="center"/>
    </xf>
    <xf numFmtId="0" fontId="9" fillId="2" borderId="0" xfId="0" applyFont="1" applyFill="1" applyProtection="1"/>
    <xf numFmtId="0" fontId="10" fillId="2" borderId="0" xfId="0" applyFont="1" applyFill="1" applyProtection="1"/>
    <xf numFmtId="0" fontId="6" fillId="0" borderId="0" xfId="0" applyFont="1" applyProtection="1"/>
    <xf numFmtId="0" fontId="11" fillId="2" borderId="0" xfId="1" applyFont="1" applyFill="1" applyAlignment="1" applyProtection="1"/>
    <xf numFmtId="15" fontId="6" fillId="2" borderId="2" xfId="0" applyNumberFormat="1" applyFont="1" applyFill="1" applyBorder="1" applyProtection="1"/>
    <xf numFmtId="2" fontId="6" fillId="4" borderId="2" xfId="0" applyNumberFormat="1" applyFont="1" applyFill="1" applyBorder="1" applyProtection="1"/>
    <xf numFmtId="0" fontId="4" fillId="2" borderId="0" xfId="0" applyFont="1" applyFill="1" applyBorder="1" applyAlignment="1" applyProtection="1">
      <alignment horizontal="center" vertical="top" wrapText="1"/>
    </xf>
    <xf numFmtId="0" fontId="12" fillId="2" borderId="0" xfId="0" applyFont="1" applyFill="1" applyProtection="1"/>
    <xf numFmtId="0" fontId="7" fillId="2" borderId="0" xfId="0" applyFont="1" applyFill="1" applyProtection="1"/>
    <xf numFmtId="0" fontId="13" fillId="2" borderId="0" xfId="0" applyFont="1" applyFill="1" applyProtection="1"/>
    <xf numFmtId="0" fontId="14" fillId="2" borderId="0" xfId="1" applyFont="1" applyFill="1" applyAlignment="1" applyProtection="1"/>
    <xf numFmtId="0" fontId="6" fillId="2" borderId="2" xfId="0" applyFont="1" applyFill="1" applyBorder="1" applyProtection="1"/>
    <xf numFmtId="0" fontId="6" fillId="4" borderId="2" xfId="0" applyFont="1" applyFill="1" applyBorder="1" applyProtection="1"/>
    <xf numFmtId="0" fontId="4" fillId="2" borderId="1" xfId="0" applyFont="1" applyFill="1" applyBorder="1" applyAlignment="1" applyProtection="1">
      <alignment horizontal="center" vertical="center"/>
      <protection locked="0"/>
    </xf>
    <xf numFmtId="0" fontId="4" fillId="4" borderId="2" xfId="0" applyFont="1" applyFill="1" applyBorder="1" applyProtection="1"/>
    <xf numFmtId="0" fontId="15" fillId="2" borderId="0" xfId="1" applyFont="1" applyFill="1" applyAlignment="1" applyProtection="1"/>
    <xf numFmtId="15" fontId="4" fillId="2" borderId="2" xfId="0" applyNumberFormat="1" applyFont="1" applyFill="1" applyBorder="1" applyProtection="1"/>
    <xf numFmtId="0" fontId="16" fillId="2" borderId="0" xfId="1" applyFont="1" applyFill="1" applyAlignment="1" applyProtection="1"/>
    <xf numFmtId="0" fontId="7" fillId="2" borderId="0" xfId="0" applyFont="1" applyFill="1" applyBorder="1" applyAlignment="1" applyProtection="1">
      <alignment horizontal="left" vertical="top" wrapText="1"/>
    </xf>
    <xf numFmtId="0" fontId="5" fillId="4" borderId="0" xfId="0" applyFont="1" applyFill="1" applyBorder="1" applyAlignment="1" applyProtection="1">
      <alignment horizontal="left"/>
    </xf>
    <xf numFmtId="0" fontId="18" fillId="0" borderId="0" xfId="0" applyFont="1" applyFill="1" applyBorder="1" applyAlignment="1" applyProtection="1">
      <alignment horizontal="center"/>
    </xf>
    <xf numFmtId="0" fontId="5" fillId="0" borderId="0" xfId="0" applyFont="1" applyFill="1" applyBorder="1" applyAlignment="1" applyProtection="1">
      <alignment horizontal="left"/>
    </xf>
    <xf numFmtId="0" fontId="4" fillId="4" borderId="0" xfId="0" quotePrefix="1" applyFont="1" applyFill="1" applyBorder="1" applyAlignment="1" applyProtection="1">
      <alignment horizontal="center"/>
    </xf>
    <xf numFmtId="0" fontId="4" fillId="0" borderId="0" xfId="1" applyFont="1" applyFill="1" applyBorder="1" applyAlignment="1" applyProtection="1">
      <alignment horizontal="left"/>
    </xf>
    <xf numFmtId="0" fontId="4" fillId="4" borderId="0" xfId="0" applyFont="1" applyFill="1" applyBorder="1" applyAlignment="1" applyProtection="1">
      <alignment horizontal="center"/>
    </xf>
    <xf numFmtId="0" fontId="4" fillId="0" borderId="0" xfId="0" applyFont="1" applyFill="1" applyBorder="1" applyAlignment="1" applyProtection="1">
      <alignment horizontal="left"/>
    </xf>
    <xf numFmtId="0" fontId="7" fillId="0" borderId="0" xfId="0" applyFont="1" applyBorder="1" applyAlignment="1" applyProtection="1">
      <alignment horizontal="left" vertical="top" wrapText="1"/>
    </xf>
    <xf numFmtId="0" fontId="5" fillId="2" borderId="0" xfId="0" applyFont="1" applyFill="1" applyBorder="1" applyAlignment="1" applyProtection="1">
      <alignment horizontal="left" vertical="top" wrapText="1"/>
    </xf>
    <xf numFmtId="2" fontId="6" fillId="2" borderId="0" xfId="0" applyNumberFormat="1" applyFont="1" applyFill="1" applyBorder="1" applyAlignment="1" applyProtection="1">
      <alignment horizontal="center" vertical="center"/>
      <protection locked="0"/>
    </xf>
    <xf numFmtId="0" fontId="6" fillId="2" borderId="0" xfId="0" applyFont="1" applyFill="1" applyAlignment="1" applyProtection="1">
      <alignment horizontal="center"/>
    </xf>
    <xf numFmtId="0" fontId="6" fillId="2" borderId="2" xfId="0" applyFont="1" applyFill="1" applyBorder="1" applyAlignment="1" applyProtection="1">
      <alignment horizontal="center"/>
    </xf>
    <xf numFmtId="0" fontId="6" fillId="0" borderId="0" xfId="0" applyFont="1" applyAlignment="1" applyProtection="1">
      <alignment horizontal="center"/>
    </xf>
    <xf numFmtId="0" fontId="6" fillId="2" borderId="0" xfId="0" applyFont="1" applyFill="1" applyAlignment="1" applyProtection="1">
      <alignment horizontal="left"/>
    </xf>
    <xf numFmtId="164" fontId="6" fillId="4" borderId="2" xfId="0" applyNumberFormat="1" applyFont="1" applyFill="1" applyBorder="1" applyAlignment="1" applyProtection="1">
      <alignment horizontal="center"/>
    </xf>
    <xf numFmtId="0" fontId="4" fillId="2" borderId="0" xfId="0" applyFont="1" applyFill="1" applyAlignment="1" applyProtection="1">
      <alignment horizontal="center"/>
    </xf>
    <xf numFmtId="0" fontId="4" fillId="4" borderId="0" xfId="1" quotePrefix="1" applyFont="1" applyFill="1" applyBorder="1" applyAlignment="1" applyProtection="1">
      <alignment horizontal="center"/>
    </xf>
    <xf numFmtId="0" fontId="4" fillId="4" borderId="0" xfId="1" quotePrefix="1" applyFont="1" applyFill="1" applyAlignment="1" applyProtection="1">
      <alignment horizontal="center"/>
    </xf>
    <xf numFmtId="0" fontId="4" fillId="2" borderId="0" xfId="1" applyFont="1" applyFill="1" applyAlignment="1" applyProtection="1"/>
    <xf numFmtId="0" fontId="7" fillId="0" borderId="0" xfId="0" applyFont="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19" fillId="2" borderId="0" xfId="1" applyFont="1" applyFill="1" applyBorder="1" applyAlignment="1" applyProtection="1"/>
    <xf numFmtId="0" fontId="19" fillId="2" borderId="0" xfId="1" applyFont="1" applyFill="1" applyAlignment="1" applyProtection="1"/>
    <xf numFmtId="0" fontId="19" fillId="4" borderId="0" xfId="1" quotePrefix="1" applyFont="1" applyFill="1" applyBorder="1" applyAlignment="1" applyProtection="1">
      <alignment horizontal="center"/>
    </xf>
    <xf numFmtId="0" fontId="19" fillId="4" borderId="0" xfId="1" quotePrefix="1" applyFont="1" applyFill="1" applyAlignment="1" applyProtection="1">
      <alignment horizontal="center"/>
    </xf>
    <xf numFmtId="0" fontId="6" fillId="2" borderId="0" xfId="1" applyFont="1" applyFill="1" applyAlignment="1" applyProtection="1"/>
    <xf numFmtId="0" fontId="17" fillId="4" borderId="0" xfId="0" applyFont="1" applyFill="1" applyBorder="1" applyAlignment="1" applyProtection="1">
      <alignment horizontal="center"/>
    </xf>
    <xf numFmtId="0" fontId="5" fillId="4" borderId="0" xfId="0" applyFont="1" applyFill="1" applyBorder="1" applyAlignment="1"/>
    <xf numFmtId="0" fontId="17" fillId="4" borderId="0" xfId="0" applyFont="1" applyFill="1" applyBorder="1" applyAlignment="1" applyProtection="1">
      <alignment horizontal="center" vertical="top" wrapText="1"/>
    </xf>
    <xf numFmtId="0" fontId="7" fillId="0" borderId="0" xfId="0" applyFont="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3" fillId="0" borderId="0" xfId="0" applyFont="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5" xfId="0" applyFont="1" applyBorder="1" applyAlignment="1" applyProtection="1">
      <alignment horizontal="center"/>
      <protection locked="0"/>
    </xf>
  </cellXfs>
  <cellStyles count="2">
    <cellStyle name="Hyperlink" xfId="1" builtinId="8"/>
    <cellStyle name="Normal" xfId="0" builtinId="0"/>
  </cellStyles>
  <dxfs count="0"/>
  <tableStyles count="0" defaultTableStyle="TableStyleMedium9" defaultPivotStyle="PivotStyleLight16"/>
  <colors>
    <mruColors>
      <color rgb="FFFFC9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Data!$A$11" fmlaRange="Data!$A$6:$A$9" sel="2" val="0"/>
</file>

<file path=xl/ctrlProps/ctrlProp2.xml><?xml version="1.0" encoding="utf-8"?>
<formControlPr xmlns="http://schemas.microsoft.com/office/spreadsheetml/2009/9/main" objectType="Drop" dropStyle="combo" dx="16" fmlaLink="Data!$A$12" fmlaRange="Data!$A$6:$A$9" sel="2" val="0"/>
</file>

<file path=xl/ctrlProps/ctrlProp3.xml><?xml version="1.0" encoding="utf-8"?>
<formControlPr xmlns="http://schemas.microsoft.com/office/spreadsheetml/2009/9/main" objectType="Drop" dropStyle="combo" dx="16" fmlaLink="Data!$A$11" fmlaRange="Data!$A$6:$A$9" sel="2" val="0"/>
</file>

<file path=xl/ctrlProps/ctrlProp4.xml><?xml version="1.0" encoding="utf-8"?>
<formControlPr xmlns="http://schemas.microsoft.com/office/spreadsheetml/2009/9/main" objectType="Drop" dropStyle="combo" dx="16" fmlaLink="Data!$A$11" fmlaRange="Data!$A$6:$A$9" sel="2" val="0"/>
</file>

<file path=xl/ctrlProps/ctrlProp5.xml><?xml version="1.0" encoding="utf-8"?>
<formControlPr xmlns="http://schemas.microsoft.com/office/spreadsheetml/2009/9/main" objectType="Drop" dropStyle="combo" dx="16" fmlaLink="Data!$A$12" fmlaRange="Data!$A$6:$A$9" sel="2" val="0"/>
</file>

<file path=xl/ctrlProps/ctrlProp6.xml><?xml version="1.0" encoding="utf-8"?>
<formControlPr xmlns="http://schemas.microsoft.com/office/spreadsheetml/2009/9/main" objectType="Drop" dropStyle="combo" dx="16" fmlaLink="Data!$A$11" fmlaRange="Data!$A$6:$A$9"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7</xdr:row>
          <xdr:rowOff>7620</xdr:rowOff>
        </xdr:from>
        <xdr:to>
          <xdr:col>3</xdr:col>
          <xdr:colOff>30480</xdr:colOff>
          <xdr:row>8</xdr:row>
          <xdr:rowOff>0</xdr:rowOff>
        </xdr:to>
        <xdr:sp macro="" textlink="">
          <xdr:nvSpPr>
            <xdr:cNvPr id="9217" name="Drop Down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xdr:row>
          <xdr:rowOff>45720</xdr:rowOff>
        </xdr:from>
        <xdr:to>
          <xdr:col>3</xdr:col>
          <xdr:colOff>0</xdr:colOff>
          <xdr:row>5</xdr:row>
          <xdr:rowOff>0</xdr:rowOff>
        </xdr:to>
        <xdr:sp macro="" textlink="">
          <xdr:nvSpPr>
            <xdr:cNvPr id="6146" name="Drop Down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7</xdr:row>
          <xdr:rowOff>7620</xdr:rowOff>
        </xdr:from>
        <xdr:to>
          <xdr:col>3</xdr:col>
          <xdr:colOff>30480</xdr:colOff>
          <xdr:row>8</xdr:row>
          <xdr:rowOff>106680</xdr:rowOff>
        </xdr:to>
        <xdr:sp macro="" textlink="">
          <xdr:nvSpPr>
            <xdr:cNvPr id="13313" name="Drop Down 1" hidden="1">
              <a:extLst>
                <a:ext uri="{63B3BB69-23CF-44E3-9099-C40C66FF867C}">
                  <a14:compatExt spid="_x0000_s13313"/>
                </a:ext>
                <a:ext uri="{FF2B5EF4-FFF2-40B4-BE49-F238E27FC236}">
                  <a16:creationId xmlns:a16="http://schemas.microsoft.com/office/drawing/2014/main" id="{00000000-0008-0000-04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7</xdr:row>
          <xdr:rowOff>7620</xdr:rowOff>
        </xdr:from>
        <xdr:to>
          <xdr:col>3</xdr:col>
          <xdr:colOff>30480</xdr:colOff>
          <xdr:row>8</xdr:row>
          <xdr:rowOff>45720</xdr:rowOff>
        </xdr:to>
        <xdr:sp macro="" textlink="">
          <xdr:nvSpPr>
            <xdr:cNvPr id="14337" name="Drop Down 1" hidden="1">
              <a:extLst>
                <a:ext uri="{63B3BB69-23CF-44E3-9099-C40C66FF867C}">
                  <a14:compatExt spid="_x0000_s14337"/>
                </a:ext>
                <a:ext uri="{FF2B5EF4-FFF2-40B4-BE49-F238E27FC236}">
                  <a16:creationId xmlns:a16="http://schemas.microsoft.com/office/drawing/2014/main" id="{00000000-0008-0000-05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xdr:row>
          <xdr:rowOff>45720</xdr:rowOff>
        </xdr:from>
        <xdr:to>
          <xdr:col>3</xdr:col>
          <xdr:colOff>0</xdr:colOff>
          <xdr:row>5</xdr:row>
          <xdr:rowOff>106680</xdr:rowOff>
        </xdr:to>
        <xdr:sp macro="" textlink="">
          <xdr:nvSpPr>
            <xdr:cNvPr id="15361" name="Drop Down 1" hidden="1">
              <a:extLst>
                <a:ext uri="{63B3BB69-23CF-44E3-9099-C40C66FF867C}">
                  <a14:compatExt spid="_x0000_s15361"/>
                </a:ext>
                <a:ext uri="{FF2B5EF4-FFF2-40B4-BE49-F238E27FC236}">
                  <a16:creationId xmlns:a16="http://schemas.microsoft.com/office/drawing/2014/main" id="{00000000-0008-0000-07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7</xdr:row>
          <xdr:rowOff>7620</xdr:rowOff>
        </xdr:from>
        <xdr:to>
          <xdr:col>3</xdr:col>
          <xdr:colOff>30480</xdr:colOff>
          <xdr:row>8</xdr:row>
          <xdr:rowOff>60960</xdr:rowOff>
        </xdr:to>
        <xdr:sp macro="" textlink="">
          <xdr:nvSpPr>
            <xdr:cNvPr id="17409" name="Drop Down 1" hidden="1">
              <a:extLst>
                <a:ext uri="{63B3BB69-23CF-44E3-9099-C40C66FF867C}">
                  <a14:compatExt spid="_x0000_s17409"/>
                </a:ext>
                <a:ext uri="{FF2B5EF4-FFF2-40B4-BE49-F238E27FC236}">
                  <a16:creationId xmlns:a16="http://schemas.microsoft.com/office/drawing/2014/main" id="{00000000-0008-0000-0800-00000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trlProp" Target="../ctrlProps/ctrlProp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E17"/>
  <sheetViews>
    <sheetView showFormulas="1" showGridLines="0" tabSelected="1" workbookViewId="0">
      <selection activeCell="B25" sqref="B25"/>
    </sheetView>
  </sheetViews>
  <sheetFormatPr defaultColWidth="9.33203125" defaultRowHeight="15" x14ac:dyDescent="0.25"/>
  <cols>
    <col min="1" max="1" width="5.83203125" style="59" customWidth="1"/>
    <col min="2" max="2" width="89.6640625" style="7" customWidth="1"/>
    <col min="3" max="16384" width="9.33203125" style="7"/>
  </cols>
  <sheetData>
    <row r="1" spans="1:5" ht="22.5" customHeight="1" x14ac:dyDescent="0.4">
      <c r="A1" s="70" t="s">
        <v>7</v>
      </c>
      <c r="B1" s="71"/>
    </row>
    <row r="2" spans="1:5" x14ac:dyDescent="0.25">
      <c r="A2" s="49"/>
      <c r="B2" s="44"/>
    </row>
    <row r="3" spans="1:5" ht="30" customHeight="1" x14ac:dyDescent="0.25">
      <c r="A3" s="72" t="s">
        <v>11</v>
      </c>
      <c r="B3" s="72"/>
      <c r="C3" s="43"/>
      <c r="D3" s="43"/>
      <c r="E3" s="43"/>
    </row>
    <row r="4" spans="1:5" x14ac:dyDescent="0.25">
      <c r="A4" s="49"/>
      <c r="B4" s="45" t="s">
        <v>32</v>
      </c>
    </row>
    <row r="5" spans="1:5" ht="10.050000000000001" customHeight="1" x14ac:dyDescent="0.25">
      <c r="A5" s="49"/>
      <c r="B5" s="46"/>
    </row>
    <row r="6" spans="1:5" x14ac:dyDescent="0.25">
      <c r="A6" s="60" t="s">
        <v>12</v>
      </c>
      <c r="B6" s="48" t="s">
        <v>66</v>
      </c>
      <c r="C6" s="8"/>
    </row>
    <row r="7" spans="1:5" ht="10.050000000000001" customHeight="1" x14ac:dyDescent="0.25">
      <c r="A7" s="49"/>
      <c r="B7" s="50"/>
    </row>
    <row r="8" spans="1:5" x14ac:dyDescent="0.25">
      <c r="A8" s="60" t="s">
        <v>13</v>
      </c>
      <c r="B8" s="48" t="s">
        <v>67</v>
      </c>
    </row>
    <row r="9" spans="1:5" ht="10.050000000000001" customHeight="1" x14ac:dyDescent="0.25">
      <c r="A9" s="49"/>
      <c r="B9" s="50"/>
    </row>
    <row r="10" spans="1:5" x14ac:dyDescent="0.25">
      <c r="A10" s="60" t="s">
        <v>14</v>
      </c>
      <c r="B10" s="48" t="s">
        <v>68</v>
      </c>
    </row>
    <row r="11" spans="1:5" ht="10.050000000000001" customHeight="1" x14ac:dyDescent="0.25">
      <c r="A11" s="47"/>
      <c r="B11" s="50"/>
    </row>
    <row r="12" spans="1:5" s="5" customFormat="1" x14ac:dyDescent="0.25">
      <c r="A12" s="61" t="s">
        <v>15</v>
      </c>
      <c r="B12" s="62" t="s">
        <v>69</v>
      </c>
    </row>
    <row r="13" spans="1:5" ht="10.050000000000001" customHeight="1" x14ac:dyDescent="0.25">
      <c r="A13" s="49"/>
      <c r="B13" s="50"/>
    </row>
    <row r="14" spans="1:5" s="5" customFormat="1" x14ac:dyDescent="0.25">
      <c r="A14" s="60" t="s">
        <v>16</v>
      </c>
      <c r="B14" s="48" t="s">
        <v>70</v>
      </c>
    </row>
    <row r="15" spans="1:5" ht="22.5" customHeight="1" x14ac:dyDescent="0.25">
      <c r="A15" s="60" t="s">
        <v>71</v>
      </c>
      <c r="B15" s="48" t="s">
        <v>18</v>
      </c>
    </row>
    <row r="16" spans="1:5" ht="20.25" customHeight="1" x14ac:dyDescent="0.25">
      <c r="A16" s="67" t="s">
        <v>79</v>
      </c>
      <c r="B16" s="65" t="s">
        <v>80</v>
      </c>
    </row>
    <row r="17" spans="1:2" ht="21" customHeight="1" x14ac:dyDescent="0.25">
      <c r="A17" s="68" t="s">
        <v>81</v>
      </c>
      <c r="B17" s="66" t="s">
        <v>82</v>
      </c>
    </row>
  </sheetData>
  <mergeCells count="2">
    <mergeCell ref="A1:B1"/>
    <mergeCell ref="A3:B3"/>
  </mergeCells>
  <phoneticPr fontId="0" type="noConversion"/>
  <hyperlinks>
    <hyperlink ref="B6" location="'Part-time, full year'!A1" display="Part-time staff: Full year's holiday entitlement" xr:uid="{00000000-0004-0000-0000-000000000000}"/>
    <hyperlink ref="B8" location="'Part-time, part year'!A1" display="Part-time staff: Part year's holiday entitlement" xr:uid="{00000000-0004-0000-0000-000001000000}"/>
    <hyperlink ref="B10" location="'Full-time, part year'!A1" display="Full-time staff: Part year's holiday entitlement" xr:uid="{00000000-0004-0000-0000-000002000000}"/>
    <hyperlink ref="B15" location="'Form (4)'!A1" display="CALCULATOR FOR USE WHEN HOURS CHANGE DURING LEAVE YEAR" xr:uid="{00000000-0004-0000-0000-000003000000}"/>
    <hyperlink ref="B14" location="'Part-time, part-year 2'!A1" display="Part-time part-year staff, all holiday taken outside contracted working weeks " xr:uid="{00000000-0004-0000-0000-000004000000}"/>
    <hyperlink ref="A14" location="'Part-time, part-year 2'!A1" display="5." xr:uid="{00000000-0004-0000-0000-000005000000}"/>
    <hyperlink ref="B12" location="'Part-time, part-year 1'!A1" display="Part-time, part-year staff, all holiday entitlement taken within contracted working weeks" xr:uid="{00000000-0004-0000-0000-000006000000}"/>
    <hyperlink ref="A10" location="'Full-time, part year'!A1" display="3." xr:uid="{00000000-0004-0000-0000-000007000000}"/>
    <hyperlink ref="A8" location="'Part-time, part year'!A1" display="2." xr:uid="{00000000-0004-0000-0000-000008000000}"/>
    <hyperlink ref="A6" location="'Part-time, full year'!A1" display="1." xr:uid="{00000000-0004-0000-0000-000009000000}"/>
    <hyperlink ref="A12" location="Menu!A1" display="'4." xr:uid="{00000000-0004-0000-0000-00000A000000}"/>
    <hyperlink ref="A15" location="'Hours change during the year'!A1" display="'6." xr:uid="{00000000-0004-0000-0000-00000B000000}"/>
    <hyperlink ref="A16" location="'Full-time staff leaver'!A1" display="'7." xr:uid="{00000000-0004-0000-0000-00000C000000}"/>
    <hyperlink ref="B16" location="'Full-time staff leaver'!A1" display="Full-time staff leaver" xr:uid="{00000000-0004-0000-0000-00000D000000}"/>
    <hyperlink ref="A17" location="'Part-time staff leaver'!A1" display="'8." xr:uid="{00000000-0004-0000-0000-00000E000000}"/>
    <hyperlink ref="B17" location="'Part-time staff leaver'!A1" display="Part-time staff leaver" xr:uid="{00000000-0004-0000-0000-00000F000000}"/>
  </hyperlinks>
  <pageMargins left="0.75" right="0.75" top="1" bottom="1" header="0.5" footer="0.5"/>
  <pageSetup paperSize="9" scale="9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D25"/>
  <sheetViews>
    <sheetView topLeftCell="A4" workbookViewId="0">
      <selection activeCell="F11" sqref="F11"/>
    </sheetView>
  </sheetViews>
  <sheetFormatPr defaultColWidth="9.33203125" defaultRowHeight="15.6" x14ac:dyDescent="0.3"/>
  <cols>
    <col min="1" max="1" width="34.5" style="1" customWidth="1"/>
    <col min="2" max="2" width="19.33203125" style="1" customWidth="1"/>
    <col min="3" max="3" width="17.5" style="1" customWidth="1"/>
    <col min="4" max="4" width="20" style="1" customWidth="1"/>
    <col min="5" max="16384" width="9.33203125" style="1"/>
  </cols>
  <sheetData>
    <row r="1" spans="1:4" x14ac:dyDescent="0.3">
      <c r="A1" s="76" t="s">
        <v>88</v>
      </c>
      <c r="B1" s="76"/>
      <c r="C1" s="76"/>
      <c r="D1" s="76"/>
    </row>
    <row r="3" spans="1:4" x14ac:dyDescent="0.3">
      <c r="A3" s="77" t="s">
        <v>6</v>
      </c>
      <c r="B3" s="78"/>
      <c r="C3" s="78"/>
      <c r="D3" s="79"/>
    </row>
    <row r="4" spans="1:4" x14ac:dyDescent="0.3">
      <c r="A4" s="2"/>
      <c r="B4" s="3" t="s">
        <v>3</v>
      </c>
      <c r="C4" s="3" t="s">
        <v>1</v>
      </c>
      <c r="D4" s="3" t="s">
        <v>2</v>
      </c>
    </row>
    <row r="5" spans="1:4" x14ac:dyDescent="0.3">
      <c r="A5" s="2" t="s">
        <v>0</v>
      </c>
      <c r="B5" s="2" t="s">
        <v>8</v>
      </c>
      <c r="C5" s="2" t="s">
        <v>9</v>
      </c>
      <c r="D5" s="2" t="s">
        <v>10</v>
      </c>
    </row>
    <row r="6" spans="1:4" x14ac:dyDescent="0.3">
      <c r="A6" s="2" t="s">
        <v>41</v>
      </c>
      <c r="B6" s="2">
        <v>36.5</v>
      </c>
      <c r="C6" s="2">
        <v>38</v>
      </c>
      <c r="D6" s="2">
        <f>B6/5</f>
        <v>7.3</v>
      </c>
    </row>
    <row r="7" spans="1:4" x14ac:dyDescent="0.3">
      <c r="A7" s="2" t="s">
        <v>42</v>
      </c>
      <c r="B7" s="2">
        <v>36.5</v>
      </c>
      <c r="C7" s="2">
        <v>43</v>
      </c>
      <c r="D7" s="2">
        <f>B7/5</f>
        <v>7.3</v>
      </c>
    </row>
    <row r="8" spans="1:4" x14ac:dyDescent="0.3">
      <c r="A8" s="2" t="s">
        <v>36</v>
      </c>
      <c r="B8" s="2">
        <v>36.5</v>
      </c>
      <c r="C8" s="2">
        <v>44</v>
      </c>
      <c r="D8" s="2">
        <f t="shared" ref="D8" si="0">B8/5</f>
        <v>7.3</v>
      </c>
    </row>
    <row r="9" spans="1:4" x14ac:dyDescent="0.3">
      <c r="A9" s="2"/>
      <c r="B9" s="2"/>
      <c r="C9" s="2"/>
      <c r="D9" s="2"/>
    </row>
    <row r="10" spans="1:4" ht="16.2" thickBot="1" x14ac:dyDescent="0.35"/>
    <row r="11" spans="1:4" ht="16.2" thickBot="1" x14ac:dyDescent="0.35">
      <c r="A11" s="4">
        <v>2</v>
      </c>
    </row>
    <row r="12" spans="1:4" ht="16.2" thickBot="1" x14ac:dyDescent="0.35">
      <c r="A12" s="4">
        <v>2</v>
      </c>
    </row>
    <row r="13" spans="1:4" ht="16.2" thickBot="1" x14ac:dyDescent="0.35">
      <c r="A13" s="4">
        <v>2</v>
      </c>
    </row>
    <row r="14" spans="1:4" ht="16.2" thickBot="1" x14ac:dyDescent="0.35">
      <c r="A14" s="4">
        <v>1</v>
      </c>
    </row>
    <row r="17" spans="1:4" x14ac:dyDescent="0.3">
      <c r="A17" s="76" t="s">
        <v>7</v>
      </c>
      <c r="B17" s="76"/>
      <c r="C17" s="76"/>
      <c r="D17" s="76"/>
    </row>
    <row r="19" spans="1:4" x14ac:dyDescent="0.3">
      <c r="A19" s="77" t="s">
        <v>89</v>
      </c>
      <c r="B19" s="78"/>
      <c r="C19" s="78"/>
      <c r="D19" s="79"/>
    </row>
    <row r="20" spans="1:4" x14ac:dyDescent="0.3">
      <c r="A20" s="2"/>
      <c r="B20" s="3" t="s">
        <v>3</v>
      </c>
      <c r="C20" s="3" t="s">
        <v>1</v>
      </c>
      <c r="D20" s="3" t="s">
        <v>2</v>
      </c>
    </row>
    <row r="21" spans="1:4" x14ac:dyDescent="0.3">
      <c r="A21" s="2" t="s">
        <v>0</v>
      </c>
      <c r="B21" s="2" t="s">
        <v>8</v>
      </c>
      <c r="C21" s="2" t="s">
        <v>9</v>
      </c>
      <c r="D21" s="2" t="s">
        <v>10</v>
      </c>
    </row>
    <row r="22" spans="1:4" x14ac:dyDescent="0.3">
      <c r="A22" s="2" t="s">
        <v>41</v>
      </c>
      <c r="B22" s="2">
        <v>36.5</v>
      </c>
      <c r="C22" s="2">
        <v>25</v>
      </c>
      <c r="D22" s="2">
        <f>B22/5</f>
        <v>7.3</v>
      </c>
    </row>
    <row r="23" spans="1:4" x14ac:dyDescent="0.3">
      <c r="A23" s="2" t="s">
        <v>42</v>
      </c>
      <c r="B23" s="2">
        <v>36.5</v>
      </c>
      <c r="C23" s="2">
        <v>30</v>
      </c>
      <c r="D23" s="2">
        <f>B23/5</f>
        <v>7.3</v>
      </c>
    </row>
    <row r="24" spans="1:4" x14ac:dyDescent="0.3">
      <c r="A24" s="2" t="s">
        <v>36</v>
      </c>
      <c r="B24" s="2">
        <v>36.5</v>
      </c>
      <c r="C24" s="2">
        <v>31</v>
      </c>
      <c r="D24" s="2">
        <f t="shared" ref="D24" si="1">B24/5</f>
        <v>7.3</v>
      </c>
    </row>
    <row r="25" spans="1:4" x14ac:dyDescent="0.3">
      <c r="A25" s="2"/>
      <c r="B25" s="2"/>
      <c r="C25" s="2"/>
      <c r="D25" s="2"/>
    </row>
  </sheetData>
  <mergeCells count="4">
    <mergeCell ref="A1:D1"/>
    <mergeCell ref="A3:D3"/>
    <mergeCell ref="A17:D17"/>
    <mergeCell ref="A19:D19"/>
  </mergeCells>
  <phoneticPr fontId="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I37"/>
  <sheetViews>
    <sheetView showGridLines="0" topLeftCell="A7" workbookViewId="0">
      <selection activeCell="C12" sqref="C12"/>
    </sheetView>
  </sheetViews>
  <sheetFormatPr defaultColWidth="9.33203125" defaultRowHeight="19.5" customHeight="1" x14ac:dyDescent="0.25"/>
  <cols>
    <col min="1" max="1" width="3.33203125" style="5" customWidth="1"/>
    <col min="2" max="2" width="83.1640625" style="5" customWidth="1"/>
    <col min="3" max="3" width="29.83203125" style="5" customWidth="1"/>
    <col min="4" max="4" width="89.6640625" style="5" customWidth="1"/>
    <col min="5" max="5" width="10.5" style="5" customWidth="1"/>
    <col min="6" max="6" width="13.33203125" style="5" customWidth="1"/>
    <col min="7" max="7" width="18.6640625" style="5" customWidth="1"/>
    <col min="8" max="8" width="13.5" style="5" customWidth="1"/>
    <col min="9" max="9" width="9.33203125" style="5"/>
    <col min="10" max="16384" width="9.33203125" style="12"/>
  </cols>
  <sheetData>
    <row r="1" spans="1:8" ht="16.05" customHeight="1" x14ac:dyDescent="0.25">
      <c r="A1" s="7"/>
      <c r="B1" s="11"/>
      <c r="C1" s="11"/>
      <c r="D1" s="11"/>
      <c r="E1" s="11"/>
    </row>
    <row r="2" spans="1:8" ht="19.5" customHeight="1" x14ac:dyDescent="0.25">
      <c r="A2" s="7"/>
      <c r="B2" s="73" t="s">
        <v>39</v>
      </c>
      <c r="C2" s="73"/>
      <c r="D2" s="73"/>
      <c r="E2" s="73"/>
    </row>
    <row r="3" spans="1:8" ht="19.5" customHeight="1" x14ac:dyDescent="0.25">
      <c r="A3" s="7"/>
      <c r="B3" s="19"/>
      <c r="C3" s="19"/>
      <c r="D3" s="19"/>
      <c r="E3" s="19"/>
    </row>
    <row r="4" spans="1:8" ht="19.5" customHeight="1" x14ac:dyDescent="0.25">
      <c r="A4" s="7"/>
      <c r="B4" s="17" t="s">
        <v>17</v>
      </c>
      <c r="D4" s="19"/>
      <c r="E4" s="19"/>
    </row>
    <row r="5" spans="1:8" ht="10.050000000000001" customHeight="1" x14ac:dyDescent="0.25">
      <c r="A5" s="7"/>
      <c r="B5" s="11"/>
      <c r="C5" s="11"/>
      <c r="D5" s="11"/>
      <c r="E5" s="11"/>
      <c r="F5" s="5" t="s">
        <v>3</v>
      </c>
      <c r="G5" s="5" t="s">
        <v>1</v>
      </c>
      <c r="H5" s="5" t="s">
        <v>2</v>
      </c>
    </row>
    <row r="6" spans="1:8" ht="52.05" customHeight="1" x14ac:dyDescent="0.25">
      <c r="A6" s="7"/>
      <c r="B6" s="74" t="s">
        <v>83</v>
      </c>
      <c r="C6" s="74"/>
      <c r="D6" s="11"/>
      <c r="E6" s="11"/>
    </row>
    <row r="7" spans="1:8" ht="14.1" customHeight="1" thickBot="1" x14ac:dyDescent="0.3">
      <c r="A7" s="7"/>
      <c r="B7" s="20"/>
      <c r="C7" s="20"/>
      <c r="D7" s="11"/>
      <c r="E7" s="11"/>
    </row>
    <row r="8" spans="1:8" ht="19.5" customHeight="1" thickBot="1" x14ac:dyDescent="0.3">
      <c r="A8" s="7" t="s">
        <v>33</v>
      </c>
      <c r="B8" s="14" t="s">
        <v>20</v>
      </c>
      <c r="C8" s="14"/>
      <c r="D8" s="14"/>
      <c r="E8" s="14"/>
      <c r="F8" s="13">
        <f>INDEX(Data!$A$6:$D$8,Data!$A$11,2)</f>
        <v>36.5</v>
      </c>
      <c r="G8" s="13">
        <f>INDEX(Data!$A$6:$D$9,Data!$A$11,3)</f>
        <v>43</v>
      </c>
      <c r="H8" s="13">
        <f>INDEX(Data!$A$6:$D$9,Data!$A$11,4)</f>
        <v>7.3</v>
      </c>
    </row>
    <row r="9" spans="1:8" ht="10.050000000000001" customHeight="1" thickBot="1" x14ac:dyDescent="0.3">
      <c r="A9" s="7"/>
      <c r="B9" s="14"/>
      <c r="C9" s="14"/>
      <c r="D9" s="14"/>
      <c r="E9" s="14"/>
    </row>
    <row r="10" spans="1:8" ht="19.5" customHeight="1" thickBot="1" x14ac:dyDescent="0.3">
      <c r="A10" s="7"/>
      <c r="B10" s="14" t="s">
        <v>37</v>
      </c>
      <c r="C10" s="21">
        <f>G8</f>
        <v>43</v>
      </c>
      <c r="D10" s="14"/>
      <c r="E10" s="14"/>
    </row>
    <row r="11" spans="1:8" ht="18.75" customHeight="1" thickBot="1" x14ac:dyDescent="0.3">
      <c r="A11" s="7"/>
      <c r="B11" s="22"/>
      <c r="C11" s="14"/>
      <c r="D11" s="14"/>
      <c r="E11" s="14"/>
    </row>
    <row r="12" spans="1:8" ht="19.5" customHeight="1" thickBot="1" x14ac:dyDescent="0.3">
      <c r="A12" s="7"/>
      <c r="B12" s="14" t="s">
        <v>22</v>
      </c>
      <c r="C12" s="23"/>
      <c r="D12" s="14"/>
      <c r="E12" s="14"/>
    </row>
    <row r="13" spans="1:8" ht="17.25" customHeight="1" thickBot="1" x14ac:dyDescent="0.3">
      <c r="A13" s="7"/>
      <c r="B13" s="14"/>
      <c r="C13" s="14"/>
      <c r="D13" s="14"/>
      <c r="E13" s="14"/>
    </row>
    <row r="14" spans="1:8" ht="19.5" customHeight="1" thickBot="1" x14ac:dyDescent="0.3">
      <c r="A14" s="7"/>
      <c r="B14" s="14" t="s">
        <v>19</v>
      </c>
      <c r="C14" s="24">
        <f>(G8*H8*(C12/F8*100)/100)</f>
        <v>0</v>
      </c>
      <c r="D14" s="14"/>
      <c r="E14" s="14" t="s">
        <v>4</v>
      </c>
    </row>
    <row r="15" spans="1:8" ht="16.05" customHeight="1" x14ac:dyDescent="0.25">
      <c r="A15" s="7"/>
      <c r="B15" s="14" t="s">
        <v>38</v>
      </c>
      <c r="C15" s="14"/>
      <c r="D15" s="14"/>
      <c r="E15" s="14"/>
    </row>
    <row r="16" spans="1:8" ht="10.050000000000001" customHeight="1" x14ac:dyDescent="0.25">
      <c r="A16" s="7"/>
      <c r="B16" s="14"/>
      <c r="C16" s="14"/>
      <c r="D16" s="14"/>
      <c r="E16" s="14"/>
    </row>
    <row r="17" spans="1:5" ht="19.5" customHeight="1" x14ac:dyDescent="0.3">
      <c r="A17" s="7" t="s">
        <v>34</v>
      </c>
      <c r="B17" s="25" t="s">
        <v>59</v>
      </c>
      <c r="C17" s="14"/>
      <c r="D17" s="14"/>
      <c r="E17" s="14"/>
    </row>
    <row r="18" spans="1:5" ht="19.5" customHeight="1" x14ac:dyDescent="0.3">
      <c r="A18" s="7"/>
      <c r="B18" s="26" t="s">
        <v>35</v>
      </c>
      <c r="C18" s="14"/>
      <c r="D18" s="14"/>
      <c r="E18" s="14"/>
    </row>
    <row r="19" spans="1:5" ht="19.5" customHeight="1" x14ac:dyDescent="0.25">
      <c r="A19" s="7"/>
      <c r="B19" s="14" t="s">
        <v>27</v>
      </c>
      <c r="C19" s="6"/>
      <c r="D19" s="14"/>
      <c r="E19" s="14"/>
    </row>
    <row r="20" spans="1:5" ht="19.5" customHeight="1" x14ac:dyDescent="0.25">
      <c r="A20" s="7"/>
      <c r="B20" s="14" t="s">
        <v>28</v>
      </c>
      <c r="C20" s="6"/>
    </row>
    <row r="21" spans="1:5" ht="19.5" customHeight="1" x14ac:dyDescent="0.25">
      <c r="A21" s="7"/>
      <c r="B21" s="14" t="s">
        <v>29</v>
      </c>
      <c r="C21" s="6"/>
    </row>
    <row r="22" spans="1:5" ht="19.5" customHeight="1" x14ac:dyDescent="0.25">
      <c r="B22" s="14" t="s">
        <v>30</v>
      </c>
      <c r="C22" s="6"/>
    </row>
    <row r="23" spans="1:5" ht="19.5" customHeight="1" x14ac:dyDescent="0.25">
      <c r="B23" s="14" t="s">
        <v>31</v>
      </c>
      <c r="C23" s="6"/>
    </row>
    <row r="24" spans="1:5" ht="10.050000000000001" customHeight="1" x14ac:dyDescent="0.25">
      <c r="B24" s="14"/>
      <c r="C24" s="7"/>
    </row>
    <row r="25" spans="1:5" ht="19.5" customHeight="1" x14ac:dyDescent="0.3">
      <c r="B25" s="26" t="s">
        <v>90</v>
      </c>
      <c r="C25" s="7"/>
    </row>
    <row r="26" spans="1:5" ht="19.5" customHeight="1" x14ac:dyDescent="0.25">
      <c r="B26" s="14" t="s">
        <v>27</v>
      </c>
      <c r="C26" s="15">
        <v>6</v>
      </c>
    </row>
    <row r="27" spans="1:5" ht="19.5" customHeight="1" x14ac:dyDescent="0.25">
      <c r="B27" s="14" t="s">
        <v>28</v>
      </c>
      <c r="C27" s="16">
        <v>3</v>
      </c>
    </row>
    <row r="28" spans="1:5" ht="19.5" customHeight="1" x14ac:dyDescent="0.25">
      <c r="B28" s="14" t="s">
        <v>29</v>
      </c>
      <c r="C28" s="16">
        <v>1</v>
      </c>
    </row>
    <row r="29" spans="1:5" ht="19.5" customHeight="1" x14ac:dyDescent="0.25">
      <c r="B29" s="14" t="s">
        <v>30</v>
      </c>
      <c r="C29" s="16">
        <v>1</v>
      </c>
    </row>
    <row r="30" spans="1:5" ht="19.5" customHeight="1" x14ac:dyDescent="0.25">
      <c r="B30" s="14" t="s">
        <v>31</v>
      </c>
      <c r="C30" s="16">
        <v>2</v>
      </c>
    </row>
    <row r="31" spans="1:5" ht="10.050000000000001" customHeight="1" x14ac:dyDescent="0.25">
      <c r="B31" s="14"/>
      <c r="C31" s="8"/>
    </row>
    <row r="32" spans="1:5" ht="10.050000000000001" customHeight="1" x14ac:dyDescent="0.25">
      <c r="B32" s="14"/>
      <c r="C32" s="7"/>
    </row>
    <row r="33" spans="2:3" ht="19.5" customHeight="1" thickBot="1" x14ac:dyDescent="0.3">
      <c r="B33" s="14" t="s">
        <v>40</v>
      </c>
      <c r="C33" s="9">
        <f>(C19*C26)+(C20*C27)+(C21*C28)+(C22*C29)+(C23*C30)</f>
        <v>0</v>
      </c>
    </row>
    <row r="34" spans="2:3" ht="19.5" customHeight="1" thickBot="1" x14ac:dyDescent="0.3">
      <c r="B34" s="14" t="s">
        <v>58</v>
      </c>
      <c r="C34" s="10">
        <f>C14-C33</f>
        <v>0</v>
      </c>
    </row>
    <row r="35" spans="2:3" ht="19.5" customHeight="1" x14ac:dyDescent="0.25">
      <c r="B35" s="14"/>
    </row>
    <row r="36" spans="2:3" ht="19.5" customHeight="1" x14ac:dyDescent="0.3">
      <c r="B36" s="42" t="s">
        <v>17</v>
      </c>
    </row>
    <row r="37" spans="2:3" ht="19.5" customHeight="1" x14ac:dyDescent="0.25">
      <c r="B37" s="14"/>
    </row>
  </sheetData>
  <mergeCells count="2">
    <mergeCell ref="B2:E2"/>
    <mergeCell ref="B6:C6"/>
  </mergeCells>
  <phoneticPr fontId="0" type="noConversion"/>
  <hyperlinks>
    <hyperlink ref="B36" location="Menu!A1" display="Back to menu" xr:uid="{00000000-0004-0000-0100-000000000000}"/>
    <hyperlink ref="B4" location="Menu!A1" display="Back to menu" xr:uid="{00000000-0004-0000-0100-000001000000}"/>
  </hyperlinks>
  <pageMargins left="0.35433070866141736" right="0.35433070866141736" top="0.24" bottom="0.28999999999999998" header="0.24" footer="0.2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moveWithCells="1">
                  <from>
                    <xdr:col>2</xdr:col>
                    <xdr:colOff>0</xdr:colOff>
                    <xdr:row>7</xdr:row>
                    <xdr:rowOff>7620</xdr:rowOff>
                  </from>
                  <to>
                    <xdr:col>3</xdr:col>
                    <xdr:colOff>30480</xdr:colOff>
                    <xdr:row>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22"/>
  <sheetViews>
    <sheetView workbookViewId="0">
      <selection activeCell="D11" sqref="D11"/>
    </sheetView>
  </sheetViews>
  <sheetFormatPr defaultColWidth="9.33203125" defaultRowHeight="19.5" customHeight="1" x14ac:dyDescent="0.25"/>
  <cols>
    <col min="1" max="1" width="4.83203125" style="5" customWidth="1"/>
    <col min="2" max="2" width="77.5" style="5" customWidth="1"/>
    <col min="3" max="3" width="30.33203125" style="5" customWidth="1"/>
    <col min="4" max="4" width="120.83203125" style="5" customWidth="1"/>
    <col min="5" max="5" width="10.5" style="5" customWidth="1"/>
    <col min="6" max="6" width="13.33203125" style="5" customWidth="1"/>
    <col min="7" max="7" width="18.6640625" style="5" customWidth="1"/>
    <col min="8" max="8" width="13.5" style="5" customWidth="1"/>
    <col min="9" max="9" width="9.33203125" style="5"/>
    <col min="10" max="16384" width="9.33203125" style="12"/>
  </cols>
  <sheetData>
    <row r="1" spans="1:9" ht="10.050000000000001" customHeight="1" x14ac:dyDescent="0.25">
      <c r="B1" s="11"/>
      <c r="C1" s="11"/>
      <c r="D1" s="11"/>
      <c r="E1" s="11"/>
    </row>
    <row r="2" spans="1:9" ht="19.5" customHeight="1" x14ac:dyDescent="0.25">
      <c r="B2" s="73" t="s">
        <v>21</v>
      </c>
      <c r="C2" s="73"/>
      <c r="D2" s="73"/>
      <c r="E2" s="73"/>
    </row>
    <row r="3" spans="1:9" s="27" customFormat="1" ht="19.5" customHeight="1" x14ac:dyDescent="0.25">
      <c r="A3" s="14"/>
      <c r="B3" s="28"/>
      <c r="C3" s="14"/>
      <c r="D3" s="14"/>
      <c r="E3" s="14"/>
      <c r="F3" s="14"/>
      <c r="G3" s="14"/>
      <c r="H3" s="14"/>
      <c r="I3" s="14"/>
    </row>
    <row r="4" spans="1:9" s="27" customFormat="1" ht="14.25" customHeight="1" x14ac:dyDescent="0.25">
      <c r="A4" s="14"/>
      <c r="B4" s="75" t="s">
        <v>84</v>
      </c>
      <c r="C4" s="75"/>
      <c r="D4" s="14"/>
      <c r="E4" s="14"/>
      <c r="F4" s="14"/>
      <c r="G4" s="14"/>
      <c r="H4" s="14"/>
      <c r="I4" s="14"/>
    </row>
    <row r="5" spans="1:9" s="27" customFormat="1" ht="15.75" customHeight="1" thickBot="1" x14ac:dyDescent="0.3">
      <c r="A5" s="14"/>
      <c r="B5" s="69" t="s">
        <v>85</v>
      </c>
      <c r="C5" s="14"/>
      <c r="D5" s="14"/>
      <c r="E5" s="14"/>
      <c r="F5" s="14"/>
      <c r="G5" s="14"/>
      <c r="H5" s="14"/>
      <c r="I5" s="14"/>
    </row>
    <row r="6" spans="1:9" s="27" customFormat="1" ht="29.25" customHeight="1" thickBot="1" x14ac:dyDescent="0.3">
      <c r="A6" s="14"/>
      <c r="B6" s="14" t="s">
        <v>24</v>
      </c>
      <c r="C6" s="18"/>
      <c r="D6" s="14"/>
      <c r="E6" s="14"/>
      <c r="F6" s="14"/>
      <c r="G6" s="14"/>
      <c r="H6" s="14"/>
      <c r="I6" s="14"/>
    </row>
    <row r="7" spans="1:9" s="27" customFormat="1" ht="16.05" customHeight="1" x14ac:dyDescent="0.25">
      <c r="A7" s="14"/>
      <c r="B7" s="28" t="s">
        <v>23</v>
      </c>
      <c r="C7" s="14"/>
      <c r="D7" s="14"/>
      <c r="E7" s="14"/>
      <c r="F7" s="14"/>
      <c r="G7" s="14"/>
      <c r="H7" s="14"/>
      <c r="I7" s="14"/>
    </row>
    <row r="8" spans="1:9" s="27" customFormat="1" ht="10.050000000000001" customHeight="1" x14ac:dyDescent="0.25">
      <c r="A8" s="14"/>
      <c r="B8" s="14"/>
      <c r="C8" s="14"/>
      <c r="D8" s="14"/>
      <c r="E8" s="14"/>
      <c r="F8" s="14"/>
      <c r="G8" s="14"/>
      <c r="H8" s="14"/>
      <c r="I8" s="14"/>
    </row>
    <row r="9" spans="1:9" s="27" customFormat="1" ht="19.5" customHeight="1" x14ac:dyDescent="0.25">
      <c r="A9" s="14"/>
      <c r="B9" s="14"/>
      <c r="C9" s="14"/>
      <c r="D9" s="14"/>
      <c r="E9" s="14"/>
      <c r="F9" s="14"/>
      <c r="G9" s="14"/>
      <c r="H9" s="14"/>
      <c r="I9" s="14"/>
    </row>
    <row r="10" spans="1:9" s="27" customFormat="1" ht="19.5" customHeight="1" x14ac:dyDescent="0.25">
      <c r="A10" s="14"/>
      <c r="B10" s="14" t="s">
        <v>44</v>
      </c>
      <c r="C10" s="29">
        <v>44805</v>
      </c>
      <c r="D10" s="14"/>
      <c r="E10" s="14"/>
      <c r="F10" s="14"/>
      <c r="G10" s="14"/>
      <c r="H10" s="14"/>
      <c r="I10" s="14"/>
    </row>
    <row r="11" spans="1:9" s="27" customFormat="1" ht="19.5" customHeight="1" x14ac:dyDescent="0.25">
      <c r="A11" s="14"/>
      <c r="B11" s="14"/>
      <c r="C11" s="14"/>
      <c r="D11" s="14"/>
      <c r="E11" s="14"/>
      <c r="F11" s="14"/>
      <c r="G11" s="14"/>
      <c r="H11" s="14"/>
      <c r="I11" s="14"/>
    </row>
    <row r="12" spans="1:9" s="27" customFormat="1" ht="19.5" customHeight="1" x14ac:dyDescent="0.25">
      <c r="A12" s="14"/>
      <c r="B12" s="14" t="s">
        <v>45</v>
      </c>
      <c r="C12" s="29">
        <v>45169</v>
      </c>
      <c r="D12" s="14"/>
      <c r="E12" s="14"/>
      <c r="F12" s="14"/>
      <c r="G12" s="14"/>
      <c r="H12" s="14"/>
      <c r="I12" s="14"/>
    </row>
    <row r="13" spans="1:9" s="27" customFormat="1" ht="19.5" customHeight="1" x14ac:dyDescent="0.25">
      <c r="A13" s="14"/>
      <c r="B13" s="14"/>
      <c r="C13" s="14"/>
      <c r="D13" s="14"/>
      <c r="E13" s="14"/>
      <c r="F13" s="14"/>
      <c r="G13" s="14"/>
      <c r="H13" s="14"/>
      <c r="I13" s="14"/>
    </row>
    <row r="14" spans="1:9" s="27" customFormat="1" ht="19.5" customHeight="1" x14ac:dyDescent="0.25">
      <c r="A14" s="14"/>
      <c r="B14" s="14" t="s">
        <v>43</v>
      </c>
      <c r="C14" s="36">
        <f>C12-C10+1</f>
        <v>365</v>
      </c>
      <c r="D14" s="14"/>
      <c r="E14" s="14"/>
      <c r="F14" s="14"/>
      <c r="G14" s="14"/>
      <c r="H14" s="14"/>
      <c r="I14" s="14"/>
    </row>
    <row r="15" spans="1:9" s="27" customFormat="1" ht="19.5" customHeight="1" x14ac:dyDescent="0.25">
      <c r="A15" s="14"/>
      <c r="B15" s="14"/>
      <c r="C15" s="14"/>
      <c r="D15" s="14"/>
      <c r="E15" s="14"/>
      <c r="F15" s="14"/>
      <c r="G15" s="14"/>
      <c r="H15" s="14"/>
      <c r="I15" s="14"/>
    </row>
    <row r="16" spans="1:9" s="27" customFormat="1" ht="19.5" customHeight="1" x14ac:dyDescent="0.25">
      <c r="A16" s="14"/>
      <c r="B16" s="14" t="s">
        <v>19</v>
      </c>
      <c r="C16" s="30">
        <f>C14/365*C6</f>
        <v>0</v>
      </c>
      <c r="D16" s="14"/>
      <c r="E16" s="14"/>
      <c r="F16" s="14"/>
      <c r="G16" s="14"/>
      <c r="H16" s="14"/>
      <c r="I16" s="14"/>
    </row>
    <row r="17" spans="1:9" s="27" customFormat="1" ht="19.5" customHeight="1" x14ac:dyDescent="0.25">
      <c r="A17" s="14"/>
      <c r="B17" s="14"/>
      <c r="C17" s="14"/>
      <c r="D17" s="14"/>
      <c r="E17" s="14"/>
      <c r="F17" s="14"/>
      <c r="G17" s="14"/>
      <c r="H17" s="14"/>
      <c r="I17" s="14"/>
    </row>
    <row r="21" spans="1:9" ht="19.5" customHeight="1" x14ac:dyDescent="0.25">
      <c r="A21" s="14"/>
    </row>
    <row r="22" spans="1:9" s="27" customFormat="1" ht="19.5" customHeight="1" x14ac:dyDescent="0.3">
      <c r="B22" s="42" t="s">
        <v>17</v>
      </c>
      <c r="C22" s="14"/>
      <c r="D22" s="14"/>
      <c r="E22" s="14"/>
      <c r="F22" s="14"/>
      <c r="G22" s="14"/>
      <c r="H22" s="14"/>
      <c r="I22" s="14"/>
    </row>
  </sheetData>
  <mergeCells count="2">
    <mergeCell ref="B2:E2"/>
    <mergeCell ref="B4:C4"/>
  </mergeCells>
  <phoneticPr fontId="0" type="noConversion"/>
  <hyperlinks>
    <hyperlink ref="B7" location="'Form (1)'!A1" display="(use calculator (1) if not known)" xr:uid="{00000000-0004-0000-0200-000000000000}"/>
    <hyperlink ref="B22" location="Menu!A1" display="Back to menu" xr:uid="{00000000-0004-0000-0200-000001000000}"/>
  </hyperlinks>
  <pageMargins left="0.35433070866141736" right="0.35433070866141736" top="0.24" bottom="0.28999999999999998" header="0.24" footer="0.2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19"/>
  <sheetViews>
    <sheetView workbookViewId="0">
      <selection activeCell="D13" sqref="D13"/>
    </sheetView>
  </sheetViews>
  <sheetFormatPr defaultColWidth="9.33203125" defaultRowHeight="19.5" customHeight="1" x14ac:dyDescent="0.25"/>
  <cols>
    <col min="1" max="1" width="4.83203125" style="5" customWidth="1"/>
    <col min="2" max="2" width="82.33203125" style="5" customWidth="1"/>
    <col min="3" max="3" width="30.33203125" style="5" customWidth="1"/>
    <col min="4" max="4" width="100.83203125" style="5" customWidth="1"/>
    <col min="5" max="5" width="30.83203125" style="5" customWidth="1"/>
    <col min="6" max="6" width="13.33203125" style="5" customWidth="1"/>
    <col min="7" max="7" width="18.6640625" style="5" customWidth="1"/>
    <col min="8" max="8" width="13.5" style="5" customWidth="1"/>
    <col min="9" max="9" width="9.33203125" style="5"/>
    <col min="10" max="16384" width="9.33203125" style="12"/>
  </cols>
  <sheetData>
    <row r="1" spans="1:9" ht="16.05" customHeight="1" x14ac:dyDescent="0.25">
      <c r="B1" s="11"/>
      <c r="C1" s="11"/>
      <c r="D1" s="31"/>
      <c r="E1" s="31"/>
    </row>
    <row r="2" spans="1:9" ht="19.5" customHeight="1" x14ac:dyDescent="0.3">
      <c r="B2" s="33" t="s">
        <v>55</v>
      </c>
      <c r="C2" s="34"/>
      <c r="D2" s="32"/>
    </row>
    <row r="3" spans="1:9" ht="16.05" customHeight="1" x14ac:dyDescent="0.25">
      <c r="B3" s="35"/>
      <c r="C3" s="14"/>
    </row>
    <row r="4" spans="1:9" ht="16.05" customHeight="1" thickBot="1" x14ac:dyDescent="0.3">
      <c r="B4" s="35"/>
      <c r="C4" s="14"/>
    </row>
    <row r="5" spans="1:9" ht="19.5" customHeight="1" thickBot="1" x14ac:dyDescent="0.3">
      <c r="B5" s="14" t="s">
        <v>20</v>
      </c>
      <c r="C5" s="14"/>
      <c r="F5" s="13">
        <f>INDEX(Data!$A$6:$D$9,Data!$A$12,2)</f>
        <v>36.5</v>
      </c>
      <c r="G5" s="13">
        <f>INDEX(Data!$A$22:$D$25,Data!$A$12,3)</f>
        <v>30</v>
      </c>
      <c r="H5" s="13">
        <f>INDEX(Data!$A$6:$D$9,Data!$A$12,4)</f>
        <v>7.3</v>
      </c>
    </row>
    <row r="6" spans="1:9" ht="16.05" customHeight="1" thickBot="1" x14ac:dyDescent="0.3">
      <c r="B6" s="14"/>
      <c r="C6" s="14"/>
    </row>
    <row r="7" spans="1:9" ht="19.5" customHeight="1" thickBot="1" x14ac:dyDescent="0.3">
      <c r="B7" s="14" t="s">
        <v>46</v>
      </c>
      <c r="C7" s="21">
        <f>G5</f>
        <v>30</v>
      </c>
    </row>
    <row r="8" spans="1:9" ht="16.05" customHeight="1" x14ac:dyDescent="0.25">
      <c r="B8" s="14"/>
      <c r="C8" s="14"/>
    </row>
    <row r="9" spans="1:9" s="27" customFormat="1" ht="19.5" customHeight="1" x14ac:dyDescent="0.25">
      <c r="A9" s="14"/>
      <c r="B9" s="14" t="s">
        <v>56</v>
      </c>
      <c r="C9" s="29">
        <v>44805</v>
      </c>
      <c r="D9" s="14"/>
      <c r="E9" s="14"/>
      <c r="F9" s="14"/>
      <c r="G9" s="14"/>
      <c r="H9" s="14"/>
      <c r="I9" s="14"/>
    </row>
    <row r="10" spans="1:9" s="27" customFormat="1" ht="19.5" customHeight="1" x14ac:dyDescent="0.25">
      <c r="A10" s="14"/>
      <c r="B10" s="14"/>
      <c r="C10" s="14"/>
      <c r="D10" s="14"/>
      <c r="E10" s="14"/>
      <c r="F10" s="14"/>
      <c r="G10" s="14"/>
      <c r="H10" s="14"/>
      <c r="I10" s="14"/>
    </row>
    <row r="11" spans="1:9" s="27" customFormat="1" ht="19.5" customHeight="1" x14ac:dyDescent="0.25">
      <c r="A11" s="14"/>
      <c r="B11" s="14" t="s">
        <v>57</v>
      </c>
      <c r="C11" s="29">
        <v>45169</v>
      </c>
      <c r="D11" s="14"/>
      <c r="E11" s="14"/>
      <c r="F11" s="14"/>
      <c r="G11" s="14"/>
      <c r="H11" s="14"/>
      <c r="I11" s="14"/>
    </row>
    <row r="12" spans="1:9" s="27" customFormat="1" ht="19.5" customHeight="1" x14ac:dyDescent="0.25">
      <c r="A12" s="14"/>
      <c r="B12" s="14"/>
      <c r="C12" s="14"/>
      <c r="D12" s="14"/>
      <c r="E12" s="14"/>
      <c r="F12" s="14"/>
      <c r="G12" s="14"/>
      <c r="H12" s="14"/>
      <c r="I12" s="14"/>
    </row>
    <row r="13" spans="1:9" s="27" customFormat="1" ht="19.5" customHeight="1" x14ac:dyDescent="0.25">
      <c r="A13" s="14"/>
      <c r="B13" s="14" t="s">
        <v>43</v>
      </c>
      <c r="C13" s="37">
        <f>C11-C9+1</f>
        <v>365</v>
      </c>
      <c r="D13" s="14"/>
      <c r="E13" s="14"/>
      <c r="F13" s="14"/>
      <c r="G13" s="14"/>
      <c r="H13" s="14"/>
      <c r="I13" s="14"/>
    </row>
    <row r="14" spans="1:9" s="27" customFormat="1" ht="19.5" customHeight="1" thickBot="1" x14ac:dyDescent="0.3">
      <c r="A14" s="14"/>
      <c r="B14" s="14"/>
      <c r="C14" s="14"/>
      <c r="D14" s="14"/>
      <c r="E14" s="14"/>
      <c r="F14" s="14"/>
      <c r="G14" s="14"/>
      <c r="H14" s="14"/>
      <c r="I14" s="14"/>
    </row>
    <row r="15" spans="1:9" ht="19.5" customHeight="1" thickBot="1" x14ac:dyDescent="0.3">
      <c r="B15" s="14" t="s">
        <v>72</v>
      </c>
      <c r="C15" s="24">
        <f>CEILING(C13/365*C7, 0.5)</f>
        <v>30</v>
      </c>
      <c r="E15" s="5" t="s">
        <v>5</v>
      </c>
    </row>
    <row r="16" spans="1:9" ht="16.05" customHeight="1" x14ac:dyDescent="0.25">
      <c r="B16" s="7"/>
      <c r="C16" s="14"/>
    </row>
    <row r="17" spans="2:3" ht="19.5" customHeight="1" x14ac:dyDescent="0.25">
      <c r="B17" s="14"/>
      <c r="C17" s="14"/>
    </row>
    <row r="18" spans="2:3" ht="19.5" customHeight="1" x14ac:dyDescent="0.3">
      <c r="B18" s="42" t="s">
        <v>17</v>
      </c>
      <c r="C18" s="14"/>
    </row>
    <row r="19" spans="2:3" ht="19.5" customHeight="1" x14ac:dyDescent="0.25">
      <c r="B19" s="14"/>
    </row>
  </sheetData>
  <phoneticPr fontId="0" type="noConversion"/>
  <hyperlinks>
    <hyperlink ref="B18" location="Menu!A1" display="Back to menu" xr:uid="{00000000-0004-0000-0300-000000000000}"/>
  </hyperlinks>
  <pageMargins left="0.35433070866141736" right="0.35433070866141736" top="0.24" bottom="0.28999999999999998" header="0.24" footer="0.2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6" r:id="rId4" name="Drop Down 2">
              <controlPr defaultSize="0" autoLine="0" autoPict="0">
                <anchor moveWithCells="1">
                  <from>
                    <xdr:col>2</xdr:col>
                    <xdr:colOff>0</xdr:colOff>
                    <xdr:row>4</xdr:row>
                    <xdr:rowOff>45720</xdr:rowOff>
                  </from>
                  <to>
                    <xdr:col>3</xdr:col>
                    <xdr:colOff>0</xdr:colOff>
                    <xdr:row>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4"/>
  <sheetViews>
    <sheetView workbookViewId="0">
      <selection activeCell="C12" sqref="C12"/>
    </sheetView>
  </sheetViews>
  <sheetFormatPr defaultColWidth="9.33203125" defaultRowHeight="19.5" customHeight="1" x14ac:dyDescent="0.25"/>
  <cols>
    <col min="1" max="1" width="3.33203125" style="5" customWidth="1"/>
    <col min="2" max="2" width="83.1640625" style="5" customWidth="1"/>
    <col min="3" max="3" width="29.83203125" style="5" customWidth="1"/>
    <col min="4" max="4" width="89.6640625" style="5" customWidth="1"/>
    <col min="5" max="5" width="10.5" style="5" customWidth="1"/>
    <col min="6" max="6" width="13.33203125" style="5" customWidth="1"/>
    <col min="7" max="7" width="18.6640625" style="5" customWidth="1"/>
    <col min="8" max="8" width="13.5" style="5" customWidth="1"/>
    <col min="9" max="9" width="9.33203125" style="5"/>
    <col min="10" max="16384" width="9.33203125" style="12"/>
  </cols>
  <sheetData>
    <row r="1" spans="1:9" ht="16.05" customHeight="1" x14ac:dyDescent="0.25">
      <c r="A1" s="7"/>
      <c r="B1" s="11"/>
      <c r="C1" s="11"/>
      <c r="D1" s="11"/>
      <c r="E1" s="11"/>
    </row>
    <row r="2" spans="1:9" ht="19.5" customHeight="1" x14ac:dyDescent="0.25">
      <c r="A2" s="7"/>
      <c r="B2" s="73" t="s">
        <v>64</v>
      </c>
      <c r="C2" s="73"/>
      <c r="D2" s="73"/>
      <c r="E2" s="73"/>
    </row>
    <row r="3" spans="1:9" ht="47.25" customHeight="1" x14ac:dyDescent="0.25">
      <c r="A3" s="7"/>
      <c r="B3" s="51" t="s">
        <v>61</v>
      </c>
      <c r="C3" s="51"/>
      <c r="D3" s="51"/>
      <c r="E3" s="51"/>
    </row>
    <row r="4" spans="1:9" ht="19.5" customHeight="1" x14ac:dyDescent="0.25">
      <c r="A4" s="7"/>
      <c r="B4" s="17"/>
      <c r="D4" s="51"/>
      <c r="E4" s="51"/>
    </row>
    <row r="5" spans="1:9" ht="10.050000000000001" customHeight="1" x14ac:dyDescent="0.25">
      <c r="A5" s="7"/>
      <c r="B5" s="11"/>
      <c r="C5" s="11"/>
      <c r="D5" s="11"/>
      <c r="E5" s="11"/>
      <c r="F5" s="5" t="s">
        <v>3</v>
      </c>
      <c r="G5" s="5" t="s">
        <v>1</v>
      </c>
      <c r="H5" s="5" t="s">
        <v>2</v>
      </c>
    </row>
    <row r="6" spans="1:9" ht="52.05" customHeight="1" x14ac:dyDescent="0.25">
      <c r="A6" s="7"/>
      <c r="B6" s="74" t="s">
        <v>86</v>
      </c>
      <c r="C6" s="74"/>
      <c r="D6" s="11"/>
      <c r="E6" s="11"/>
    </row>
    <row r="7" spans="1:9" ht="14.1" customHeight="1" thickBot="1" x14ac:dyDescent="0.3">
      <c r="A7" s="7"/>
      <c r="B7" s="52"/>
      <c r="C7" s="52"/>
      <c r="D7" s="11"/>
      <c r="E7" s="11"/>
    </row>
    <row r="8" spans="1:9" ht="19.5" customHeight="1" thickBot="1" x14ac:dyDescent="0.3">
      <c r="A8" s="7" t="s">
        <v>33</v>
      </c>
      <c r="B8" s="14" t="s">
        <v>20</v>
      </c>
      <c r="C8" s="14"/>
      <c r="D8" s="14"/>
      <c r="E8" s="14"/>
      <c r="F8" s="13">
        <f>INDEX(Data!$A$6:$D$9,Data!$A$11,2)</f>
        <v>36.5</v>
      </c>
      <c r="G8" s="13">
        <f>INDEX(Data!$A$6:$D$9,Data!$A$11,3)</f>
        <v>43</v>
      </c>
      <c r="H8" s="13">
        <f>INDEX(Data!$A$6:$D$9,Data!$A$11,4)</f>
        <v>7.3</v>
      </c>
    </row>
    <row r="9" spans="1:9" ht="19.5" customHeight="1" thickBot="1" x14ac:dyDescent="0.3">
      <c r="A9" s="7"/>
      <c r="B9" s="14"/>
      <c r="C9" s="14"/>
      <c r="D9" s="14"/>
      <c r="E9" s="14"/>
    </row>
    <row r="10" spans="1:9" ht="19.5" customHeight="1" thickBot="1" x14ac:dyDescent="0.3">
      <c r="A10" s="7"/>
      <c r="B10" s="14" t="s">
        <v>37</v>
      </c>
      <c r="C10" s="21">
        <f>G8</f>
        <v>43</v>
      </c>
      <c r="D10" s="14"/>
      <c r="E10" s="14"/>
    </row>
    <row r="11" spans="1:9" ht="18.75" customHeight="1" thickBot="1" x14ac:dyDescent="0.3">
      <c r="A11" s="7"/>
      <c r="B11" s="22"/>
      <c r="C11" s="14"/>
      <c r="D11" s="14"/>
      <c r="E11" s="14"/>
    </row>
    <row r="12" spans="1:9" ht="19.5" customHeight="1" thickBot="1" x14ac:dyDescent="0.3">
      <c r="A12" s="7"/>
      <c r="B12" s="14" t="s">
        <v>22</v>
      </c>
      <c r="C12" s="23"/>
      <c r="D12" s="14"/>
      <c r="E12" s="14"/>
    </row>
    <row r="13" spans="1:9" ht="19.5" customHeight="1" x14ac:dyDescent="0.25">
      <c r="A13" s="7"/>
      <c r="B13" s="14"/>
      <c r="C13" s="53"/>
      <c r="D13" s="14"/>
      <c r="E13" s="14"/>
    </row>
    <row r="14" spans="1:9" ht="17.25" customHeight="1" x14ac:dyDescent="0.25">
      <c r="A14" s="7"/>
      <c r="B14" s="14" t="s">
        <v>62</v>
      </c>
      <c r="C14" s="55"/>
      <c r="D14" s="14"/>
      <c r="E14" s="14"/>
    </row>
    <row r="15" spans="1:9" ht="17.25" customHeight="1" x14ac:dyDescent="0.25">
      <c r="A15" s="7"/>
      <c r="B15" s="14"/>
      <c r="C15" s="54"/>
      <c r="D15" s="14"/>
      <c r="E15" s="14"/>
    </row>
    <row r="16" spans="1:9" s="56" customFormat="1" ht="19.5" customHeight="1" x14ac:dyDescent="0.25">
      <c r="A16" s="54"/>
      <c r="B16" s="57" t="s">
        <v>65</v>
      </c>
      <c r="C16" s="58">
        <f>(C12/36.5)*(C14/52.14)</f>
        <v>0</v>
      </c>
      <c r="D16" s="54"/>
      <c r="E16" s="54"/>
      <c r="F16" s="54"/>
      <c r="G16" s="54"/>
      <c r="H16" s="54"/>
      <c r="I16" s="54"/>
    </row>
    <row r="17" spans="1:5" ht="17.25" customHeight="1" thickBot="1" x14ac:dyDescent="0.3">
      <c r="A17" s="7"/>
      <c r="B17" s="14"/>
      <c r="C17" s="54"/>
      <c r="D17" s="14"/>
      <c r="E17" s="14"/>
    </row>
    <row r="18" spans="1:5" ht="19.5" customHeight="1" thickBot="1" x14ac:dyDescent="0.3">
      <c r="A18" s="7"/>
      <c r="B18" s="14" t="s">
        <v>19</v>
      </c>
      <c r="C18" s="24">
        <f>G8*H8*C16</f>
        <v>0</v>
      </c>
      <c r="D18" s="14"/>
      <c r="E18" s="14" t="s">
        <v>4</v>
      </c>
    </row>
    <row r="19" spans="1:5" ht="16.05" customHeight="1" x14ac:dyDescent="0.25">
      <c r="A19" s="7"/>
      <c r="B19" s="14" t="s">
        <v>38</v>
      </c>
      <c r="C19" s="14"/>
      <c r="D19" s="14"/>
      <c r="E19" s="14"/>
    </row>
    <row r="20" spans="1:5" ht="19.5" customHeight="1" x14ac:dyDescent="0.25">
      <c r="B20" s="14"/>
    </row>
    <row r="24" spans="1:5" ht="19.5" customHeight="1" x14ac:dyDescent="0.3">
      <c r="B24" s="42" t="s">
        <v>17</v>
      </c>
    </row>
  </sheetData>
  <mergeCells count="2">
    <mergeCell ref="B2:E2"/>
    <mergeCell ref="B6:C6"/>
  </mergeCells>
  <hyperlinks>
    <hyperlink ref="B24" location="Menu!A1" display="Back to menu" xr:uid="{00000000-0004-0000-0400-000000000000}"/>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Drop Down 1">
              <controlPr defaultSize="0" autoLine="0" autoPict="0">
                <anchor moveWithCells="1">
                  <from>
                    <xdr:col>2</xdr:col>
                    <xdr:colOff>0</xdr:colOff>
                    <xdr:row>7</xdr:row>
                    <xdr:rowOff>7620</xdr:rowOff>
                  </from>
                  <to>
                    <xdr:col>3</xdr:col>
                    <xdr:colOff>30480</xdr:colOff>
                    <xdr:row>8</xdr:row>
                    <xdr:rowOff>106680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7"/>
  <sheetViews>
    <sheetView topLeftCell="A4" workbookViewId="0">
      <selection activeCell="C14" sqref="C14"/>
    </sheetView>
  </sheetViews>
  <sheetFormatPr defaultColWidth="9.33203125" defaultRowHeight="19.5" customHeight="1" x14ac:dyDescent="0.25"/>
  <cols>
    <col min="1" max="1" width="3.33203125" style="5" customWidth="1"/>
    <col min="2" max="2" width="83.1640625" style="5" customWidth="1"/>
    <col min="3" max="3" width="29.83203125" style="5" customWidth="1"/>
    <col min="4" max="4" width="89.6640625" style="5" customWidth="1"/>
    <col min="5" max="5" width="10.5" style="5" customWidth="1"/>
    <col min="6" max="6" width="13.33203125" style="5" customWidth="1"/>
    <col min="7" max="7" width="18.6640625" style="5" customWidth="1"/>
    <col min="8" max="8" width="13.5" style="5" customWidth="1"/>
    <col min="9" max="9" width="9.33203125" style="5"/>
    <col min="10" max="16384" width="9.33203125" style="12"/>
  </cols>
  <sheetData>
    <row r="1" spans="1:9" ht="16.05" customHeight="1" x14ac:dyDescent="0.25">
      <c r="A1" s="7"/>
      <c r="B1" s="11"/>
      <c r="C1" s="11"/>
      <c r="D1" s="11"/>
      <c r="E1" s="11"/>
    </row>
    <row r="2" spans="1:9" ht="19.5" customHeight="1" x14ac:dyDescent="0.25">
      <c r="A2" s="7"/>
      <c r="B2" s="73" t="s">
        <v>64</v>
      </c>
      <c r="C2" s="73"/>
      <c r="D2" s="73"/>
      <c r="E2" s="73"/>
    </row>
    <row r="3" spans="1:9" ht="47.25" customHeight="1" x14ac:dyDescent="0.25">
      <c r="A3" s="7"/>
      <c r="B3" s="51" t="s">
        <v>63</v>
      </c>
      <c r="C3" s="51"/>
      <c r="D3" s="51"/>
      <c r="E3" s="51"/>
    </row>
    <row r="4" spans="1:9" ht="19.5" customHeight="1" x14ac:dyDescent="0.25">
      <c r="A4" s="7"/>
      <c r="B4" s="17"/>
      <c r="D4" s="51"/>
      <c r="E4" s="51"/>
    </row>
    <row r="5" spans="1:9" ht="10.050000000000001" customHeight="1" x14ac:dyDescent="0.25">
      <c r="A5" s="7"/>
      <c r="B5" s="11"/>
      <c r="C5" s="11"/>
      <c r="D5" s="11"/>
      <c r="E5" s="11"/>
      <c r="F5" s="5" t="s">
        <v>3</v>
      </c>
      <c r="G5" s="5" t="s">
        <v>1</v>
      </c>
      <c r="H5" s="5" t="s">
        <v>2</v>
      </c>
    </row>
    <row r="6" spans="1:9" ht="52.05" customHeight="1" x14ac:dyDescent="0.25">
      <c r="A6" s="7"/>
      <c r="B6" s="74" t="s">
        <v>87</v>
      </c>
      <c r="C6" s="74"/>
      <c r="D6" s="11"/>
      <c r="E6" s="11"/>
    </row>
    <row r="7" spans="1:9" ht="14.1" customHeight="1" thickBot="1" x14ac:dyDescent="0.3">
      <c r="A7" s="7"/>
      <c r="B7" s="52"/>
      <c r="C7" s="52"/>
      <c r="D7" s="11"/>
      <c r="E7" s="11"/>
    </row>
    <row r="8" spans="1:9" ht="19.5" customHeight="1" thickBot="1" x14ac:dyDescent="0.3">
      <c r="A8" s="7" t="s">
        <v>33</v>
      </c>
      <c r="B8" s="14" t="s">
        <v>20</v>
      </c>
      <c r="C8" s="14"/>
      <c r="D8" s="14"/>
      <c r="E8" s="14"/>
      <c r="F8" s="13">
        <f>INDEX(Data!$A$6:$D$9,Data!$A$11,2)</f>
        <v>36.5</v>
      </c>
      <c r="G8" s="13">
        <f>INDEX(Data!$A$6:$D$9,Data!$A$11,3)</f>
        <v>43</v>
      </c>
      <c r="H8" s="13">
        <f>INDEX(Data!$A$6:$D$9,Data!$A$11,4)</f>
        <v>7.3</v>
      </c>
    </row>
    <row r="9" spans="1:9" ht="28.5" customHeight="1" thickBot="1" x14ac:dyDescent="0.3">
      <c r="A9" s="7"/>
      <c r="B9" s="14"/>
      <c r="C9" s="14"/>
      <c r="D9" s="14"/>
      <c r="E9" s="14"/>
    </row>
    <row r="10" spans="1:9" ht="19.5" customHeight="1" thickBot="1" x14ac:dyDescent="0.3">
      <c r="A10" s="7"/>
      <c r="B10" s="14" t="s">
        <v>37</v>
      </c>
      <c r="C10" s="21">
        <f>G8</f>
        <v>43</v>
      </c>
      <c r="D10" s="14"/>
      <c r="E10" s="14"/>
    </row>
    <row r="11" spans="1:9" ht="18.75" customHeight="1" thickBot="1" x14ac:dyDescent="0.3">
      <c r="A11" s="7"/>
      <c r="B11" s="22"/>
      <c r="C11" s="14"/>
      <c r="D11" s="14"/>
      <c r="E11" s="14"/>
    </row>
    <row r="12" spans="1:9" ht="19.5" customHeight="1" thickBot="1" x14ac:dyDescent="0.3">
      <c r="A12" s="7"/>
      <c r="B12" s="14" t="s">
        <v>22</v>
      </c>
      <c r="C12" s="23"/>
      <c r="D12" s="14"/>
      <c r="E12" s="14"/>
    </row>
    <row r="13" spans="1:9" ht="19.5" customHeight="1" x14ac:dyDescent="0.25">
      <c r="A13" s="7"/>
      <c r="B13" s="14"/>
      <c r="C13" s="53"/>
      <c r="D13" s="14"/>
      <c r="E13" s="14"/>
    </row>
    <row r="14" spans="1:9" ht="17.25" customHeight="1" x14ac:dyDescent="0.25">
      <c r="A14" s="7"/>
      <c r="B14" s="14" t="s">
        <v>62</v>
      </c>
      <c r="C14" s="55"/>
      <c r="D14" s="14"/>
      <c r="E14" s="14"/>
    </row>
    <row r="15" spans="1:9" ht="17.25" customHeight="1" x14ac:dyDescent="0.25">
      <c r="A15" s="7"/>
      <c r="B15" s="14"/>
      <c r="C15" s="54"/>
      <c r="D15" s="14"/>
      <c r="E15" s="14"/>
    </row>
    <row r="16" spans="1:9" s="56" customFormat="1" ht="19.5" customHeight="1" x14ac:dyDescent="0.25">
      <c r="A16" s="54"/>
      <c r="B16" s="57" t="s">
        <v>65</v>
      </c>
      <c r="C16" s="58">
        <f>(C12/36.5)*(C14/(52.14-G8/5))</f>
        <v>0</v>
      </c>
      <c r="D16" s="54"/>
      <c r="E16" s="54"/>
      <c r="F16" s="54"/>
      <c r="G16" s="54"/>
      <c r="H16" s="54"/>
      <c r="I16" s="54"/>
    </row>
    <row r="17" spans="1:5" ht="17.25" customHeight="1" thickBot="1" x14ac:dyDescent="0.3">
      <c r="A17" s="7"/>
      <c r="B17" s="14"/>
      <c r="C17" s="54"/>
      <c r="D17" s="14"/>
      <c r="E17" s="14"/>
    </row>
    <row r="18" spans="1:5" ht="19.5" customHeight="1" thickBot="1" x14ac:dyDescent="0.3">
      <c r="A18" s="7"/>
      <c r="B18" s="14" t="s">
        <v>19</v>
      </c>
      <c r="C18" s="24">
        <f>G8*H8*C16</f>
        <v>0</v>
      </c>
      <c r="D18" s="14"/>
      <c r="E18" s="14" t="s">
        <v>4</v>
      </c>
    </row>
    <row r="19" spans="1:5" ht="16.05" customHeight="1" x14ac:dyDescent="0.25">
      <c r="A19" s="7"/>
      <c r="B19" s="14" t="s">
        <v>38</v>
      </c>
      <c r="C19" s="14"/>
      <c r="D19" s="14"/>
      <c r="E19" s="14"/>
    </row>
    <row r="20" spans="1:5" ht="10.050000000000001" customHeight="1" x14ac:dyDescent="0.25">
      <c r="A20" s="7"/>
      <c r="B20" s="14"/>
      <c r="C20" s="14"/>
      <c r="D20" s="14"/>
      <c r="E20" s="14"/>
    </row>
    <row r="22" spans="1:5" ht="19.5" customHeight="1" x14ac:dyDescent="0.25">
      <c r="B22" s="14"/>
    </row>
    <row r="27" spans="1:5" ht="19.5" customHeight="1" x14ac:dyDescent="0.3">
      <c r="B27" s="42" t="s">
        <v>17</v>
      </c>
    </row>
  </sheetData>
  <mergeCells count="2">
    <mergeCell ref="B2:E2"/>
    <mergeCell ref="B6:C6"/>
  </mergeCells>
  <hyperlinks>
    <hyperlink ref="B27" location="Menu!A1" display="Back to menu" xr:uid="{00000000-0004-0000-0500-000000000000}"/>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Drop Down 1">
              <controlPr defaultSize="0" autoLine="0" autoPict="0">
                <anchor moveWithCells="1">
                  <from>
                    <xdr:col>2</xdr:col>
                    <xdr:colOff>0</xdr:colOff>
                    <xdr:row>7</xdr:row>
                    <xdr:rowOff>7620</xdr:rowOff>
                  </from>
                  <to>
                    <xdr:col>3</xdr:col>
                    <xdr:colOff>30480</xdr:colOff>
                    <xdr:row>8</xdr:row>
                    <xdr:rowOff>45720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I22"/>
  <sheetViews>
    <sheetView workbookViewId="0">
      <selection activeCell="C13" sqref="C13"/>
    </sheetView>
  </sheetViews>
  <sheetFormatPr defaultColWidth="9.33203125" defaultRowHeight="19.5" customHeight="1" x14ac:dyDescent="0.25"/>
  <cols>
    <col min="1" max="1" width="8.5" style="5" customWidth="1"/>
    <col min="2" max="2" width="90.83203125" style="5" customWidth="1"/>
    <col min="3" max="3" width="30.33203125" style="5" customWidth="1"/>
    <col min="4" max="4" width="120.83203125" style="5" customWidth="1"/>
    <col min="5" max="5" width="10.5" style="5" customWidth="1"/>
    <col min="6" max="6" width="13.33203125" style="5" customWidth="1"/>
    <col min="7" max="7" width="18.6640625" style="5" customWidth="1"/>
    <col min="8" max="8" width="13.5" style="5" customWidth="1"/>
    <col min="9" max="9" width="9.33203125" style="5"/>
    <col min="10" max="16384" width="9.33203125" style="12"/>
  </cols>
  <sheetData>
    <row r="1" spans="2:5" ht="16.05" customHeight="1" x14ac:dyDescent="0.25">
      <c r="B1" s="31"/>
      <c r="C1" s="31"/>
      <c r="D1" s="31"/>
      <c r="E1" s="31"/>
    </row>
    <row r="2" spans="2:5" ht="19.5" customHeight="1" x14ac:dyDescent="0.3">
      <c r="B2" s="32" t="s">
        <v>47</v>
      </c>
      <c r="C2" s="32"/>
      <c r="D2" s="32"/>
    </row>
    <row r="3" spans="2:5" ht="16.05" customHeight="1" thickBot="1" x14ac:dyDescent="0.3">
      <c r="B3" s="40"/>
    </row>
    <row r="4" spans="2:5" ht="19.5" customHeight="1" thickBot="1" x14ac:dyDescent="0.3">
      <c r="B4" s="5" t="s">
        <v>25</v>
      </c>
      <c r="C4" s="38"/>
    </row>
    <row r="5" spans="2:5" ht="16.05" customHeight="1" thickBot="1" x14ac:dyDescent="0.3"/>
    <row r="6" spans="2:5" ht="19.5" customHeight="1" thickBot="1" x14ac:dyDescent="0.3">
      <c r="B6" s="5" t="s">
        <v>26</v>
      </c>
      <c r="C6" s="38"/>
    </row>
    <row r="7" spans="2:5" ht="16.05" customHeight="1" x14ac:dyDescent="0.25"/>
    <row r="9" spans="2:5" ht="19.5" customHeight="1" x14ac:dyDescent="0.25">
      <c r="B9" s="5" t="s">
        <v>51</v>
      </c>
      <c r="C9" s="41">
        <v>44805</v>
      </c>
    </row>
    <row r="10" spans="2:5" ht="19.5" customHeight="1" x14ac:dyDescent="0.25">
      <c r="B10" s="5" t="s">
        <v>48</v>
      </c>
    </row>
    <row r="12" spans="2:5" ht="19.5" customHeight="1" x14ac:dyDescent="0.25">
      <c r="B12" s="5" t="s">
        <v>52</v>
      </c>
      <c r="C12" s="41">
        <v>45169</v>
      </c>
    </row>
    <row r="14" spans="2:5" ht="19.5" customHeight="1" x14ac:dyDescent="0.25">
      <c r="B14" s="5" t="s">
        <v>49</v>
      </c>
      <c r="C14" s="39">
        <f>C12-C9+1</f>
        <v>365</v>
      </c>
    </row>
    <row r="16" spans="2:5" ht="19.5" customHeight="1" x14ac:dyDescent="0.25">
      <c r="B16" s="5" t="s">
        <v>53</v>
      </c>
      <c r="C16" s="39">
        <f>365-C14</f>
        <v>0</v>
      </c>
    </row>
    <row r="18" spans="2:3" ht="19.5" customHeight="1" x14ac:dyDescent="0.25">
      <c r="B18" s="5" t="s">
        <v>50</v>
      </c>
      <c r="C18" s="39">
        <f>(C4/365*C14)+(C6/365*C16)</f>
        <v>0</v>
      </c>
    </row>
    <row r="19" spans="2:3" ht="19.5" customHeight="1" x14ac:dyDescent="0.25">
      <c r="B19" s="5" t="s">
        <v>54</v>
      </c>
    </row>
    <row r="22" spans="2:3" ht="19.5" customHeight="1" x14ac:dyDescent="0.3">
      <c r="B22" s="42" t="s">
        <v>17</v>
      </c>
    </row>
  </sheetData>
  <phoneticPr fontId="0" type="noConversion"/>
  <hyperlinks>
    <hyperlink ref="B22" location="Menu!A1" display="Back to menu" xr:uid="{00000000-0004-0000-0600-000000000000}"/>
  </hyperlinks>
  <pageMargins left="0.35433070866141736" right="0.35433070866141736" top="0.24" bottom="0.28999999999999998" header="0.24" footer="0.2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9"/>
  <sheetViews>
    <sheetView workbookViewId="0">
      <selection activeCell="C13" sqref="C13"/>
    </sheetView>
  </sheetViews>
  <sheetFormatPr defaultColWidth="9.33203125" defaultRowHeight="19.5" customHeight="1" x14ac:dyDescent="0.25"/>
  <cols>
    <col min="1" max="1" width="4.83203125" style="5" customWidth="1"/>
    <col min="2" max="2" width="82.33203125" style="5" customWidth="1"/>
    <col min="3" max="3" width="30.33203125" style="5" customWidth="1"/>
    <col min="4" max="4" width="100.83203125" style="5" customWidth="1"/>
    <col min="5" max="5" width="30.83203125" style="5" customWidth="1"/>
    <col min="6" max="6" width="13.33203125" style="5" customWidth="1"/>
    <col min="7" max="7" width="18.6640625" style="5" customWidth="1"/>
    <col min="8" max="8" width="13.5" style="5" customWidth="1"/>
    <col min="9" max="9" width="9.33203125" style="5"/>
    <col min="10" max="16384" width="9.33203125" style="12"/>
  </cols>
  <sheetData>
    <row r="1" spans="1:9" ht="16.05" customHeight="1" x14ac:dyDescent="0.25">
      <c r="B1" s="11"/>
      <c r="C1" s="11"/>
      <c r="D1" s="31"/>
      <c r="E1" s="31"/>
    </row>
    <row r="2" spans="1:9" ht="19.5" customHeight="1" x14ac:dyDescent="0.3">
      <c r="B2" s="33" t="s">
        <v>75</v>
      </c>
      <c r="C2" s="34"/>
      <c r="D2" s="32"/>
    </row>
    <row r="3" spans="1:9" ht="16.05" customHeight="1" x14ac:dyDescent="0.25">
      <c r="B3" s="35" t="s">
        <v>17</v>
      </c>
      <c r="C3" s="14"/>
    </row>
    <row r="4" spans="1:9" ht="16.05" customHeight="1" thickBot="1" x14ac:dyDescent="0.3">
      <c r="B4" s="35"/>
      <c r="C4" s="14"/>
    </row>
    <row r="5" spans="1:9" ht="19.5" customHeight="1" thickBot="1" x14ac:dyDescent="0.3">
      <c r="B5" s="14" t="s">
        <v>20</v>
      </c>
      <c r="C5" s="14"/>
      <c r="F5" s="13">
        <f>INDEX(Data!$A$6:$D$9,Data!$A$12,2)</f>
        <v>36.5</v>
      </c>
      <c r="G5" s="13">
        <f>INDEX(Data!$A$22:$D$25,Data!$A$12,3)</f>
        <v>30</v>
      </c>
      <c r="H5" s="13">
        <f>INDEX(Data!$A$6:$D$9,Data!$A$12,4)</f>
        <v>7.3</v>
      </c>
    </row>
    <row r="6" spans="1:9" ht="16.05" customHeight="1" thickBot="1" x14ac:dyDescent="0.3">
      <c r="B6" s="14"/>
      <c r="C6" s="14"/>
    </row>
    <row r="7" spans="1:9" ht="19.5" customHeight="1" thickBot="1" x14ac:dyDescent="0.3">
      <c r="B7" s="14" t="s">
        <v>46</v>
      </c>
      <c r="C7" s="21">
        <f>G5</f>
        <v>30</v>
      </c>
    </row>
    <row r="8" spans="1:9" ht="16.05" customHeight="1" x14ac:dyDescent="0.25">
      <c r="B8" s="14"/>
      <c r="C8" s="14"/>
    </row>
    <row r="9" spans="1:9" s="27" customFormat="1" ht="19.5" customHeight="1" x14ac:dyDescent="0.25">
      <c r="A9" s="14"/>
      <c r="B9" s="14" t="s">
        <v>73</v>
      </c>
      <c r="C9" s="29">
        <v>44805</v>
      </c>
      <c r="D9" s="14"/>
      <c r="E9" s="14"/>
      <c r="F9" s="14"/>
      <c r="G9" s="14"/>
      <c r="H9" s="14"/>
      <c r="I9" s="14"/>
    </row>
    <row r="10" spans="1:9" s="27" customFormat="1" ht="19.5" customHeight="1" x14ac:dyDescent="0.25">
      <c r="A10" s="14"/>
      <c r="B10" s="14"/>
      <c r="C10" s="14"/>
      <c r="D10" s="14"/>
      <c r="E10" s="14"/>
      <c r="F10" s="14"/>
      <c r="G10" s="14"/>
      <c r="H10" s="14"/>
      <c r="I10" s="14"/>
    </row>
    <row r="11" spans="1:9" s="27" customFormat="1" ht="19.5" customHeight="1" x14ac:dyDescent="0.25">
      <c r="A11" s="14"/>
      <c r="B11" s="14" t="s">
        <v>74</v>
      </c>
      <c r="C11" s="29">
        <v>45169</v>
      </c>
      <c r="D11" s="14"/>
      <c r="E11" s="14"/>
      <c r="F11" s="14"/>
      <c r="G11" s="14"/>
      <c r="H11" s="14"/>
      <c r="I11" s="14"/>
    </row>
    <row r="12" spans="1:9" s="27" customFormat="1" ht="19.5" customHeight="1" x14ac:dyDescent="0.25">
      <c r="A12" s="14"/>
      <c r="B12" s="14"/>
      <c r="C12" s="14"/>
      <c r="D12" s="14"/>
      <c r="E12" s="14"/>
      <c r="F12" s="14"/>
      <c r="G12" s="14"/>
      <c r="H12" s="14"/>
      <c r="I12" s="14"/>
    </row>
    <row r="13" spans="1:9" s="27" customFormat="1" ht="19.5" customHeight="1" x14ac:dyDescent="0.25">
      <c r="A13" s="14"/>
      <c r="B13" s="14" t="s">
        <v>43</v>
      </c>
      <c r="C13" s="37">
        <f>C11-C9+1</f>
        <v>365</v>
      </c>
      <c r="D13" s="14"/>
      <c r="E13" s="14"/>
      <c r="F13" s="14"/>
      <c r="G13" s="14"/>
      <c r="H13" s="14"/>
      <c r="I13" s="14"/>
    </row>
    <row r="14" spans="1:9" s="27" customFormat="1" ht="19.5" customHeight="1" thickBot="1" x14ac:dyDescent="0.3">
      <c r="A14" s="14"/>
      <c r="B14" s="14"/>
      <c r="C14" s="14"/>
      <c r="D14" s="14"/>
      <c r="E14" s="14"/>
      <c r="F14" s="14"/>
      <c r="G14" s="14"/>
      <c r="H14" s="14"/>
      <c r="I14" s="14"/>
    </row>
    <row r="15" spans="1:9" ht="19.5" customHeight="1" thickBot="1" x14ac:dyDescent="0.3">
      <c r="B15" s="14" t="s">
        <v>76</v>
      </c>
      <c r="C15" s="24">
        <f>CEILING(C13/365*C7, 0.5)</f>
        <v>30</v>
      </c>
      <c r="E15" s="5" t="s">
        <v>5</v>
      </c>
    </row>
    <row r="16" spans="1:9" ht="16.05" customHeight="1" x14ac:dyDescent="0.25">
      <c r="B16" s="7"/>
      <c r="C16" s="14"/>
    </row>
    <row r="17" spans="2:3" ht="19.5" customHeight="1" x14ac:dyDescent="0.25">
      <c r="B17" s="14"/>
      <c r="C17" s="14"/>
    </row>
    <row r="18" spans="2:3" ht="19.5" customHeight="1" x14ac:dyDescent="0.3">
      <c r="B18" s="42" t="s">
        <v>17</v>
      </c>
      <c r="C18" s="14"/>
    </row>
    <row r="19" spans="2:3" ht="19.5" customHeight="1" x14ac:dyDescent="0.25">
      <c r="B19" s="14"/>
    </row>
  </sheetData>
  <hyperlinks>
    <hyperlink ref="B18" location="Menu!A1" display="Back to menu" xr:uid="{00000000-0004-0000-0700-000000000000}"/>
    <hyperlink ref="B3" location="Menu!A1" display="Back to menu" xr:uid="{00000000-0004-0000-07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5361" r:id="rId3" name="Drop Down 1">
              <controlPr defaultSize="0" autoLine="0" autoPict="0">
                <anchor moveWithCells="1">
                  <from>
                    <xdr:col>2</xdr:col>
                    <xdr:colOff>0</xdr:colOff>
                    <xdr:row>4</xdr:row>
                    <xdr:rowOff>45720</xdr:rowOff>
                  </from>
                  <to>
                    <xdr:col>3</xdr:col>
                    <xdr:colOff>0</xdr:colOff>
                    <xdr:row>5</xdr:row>
                    <xdr:rowOff>106680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7"/>
  <sheetViews>
    <sheetView workbookViewId="0">
      <selection activeCell="C25" sqref="C25"/>
    </sheetView>
  </sheetViews>
  <sheetFormatPr defaultColWidth="9.33203125" defaultRowHeight="19.5" customHeight="1" x14ac:dyDescent="0.25"/>
  <cols>
    <col min="1" max="1" width="3.33203125" style="5" customWidth="1"/>
    <col min="2" max="2" width="83.1640625" style="5" customWidth="1"/>
    <col min="3" max="3" width="29.83203125" style="5" customWidth="1"/>
    <col min="4" max="4" width="89.6640625" style="5" customWidth="1"/>
    <col min="5" max="5" width="10.5" style="5" customWidth="1"/>
    <col min="6" max="6" width="13.33203125" style="5" customWidth="1"/>
    <col min="7" max="7" width="18.6640625" style="5" customWidth="1"/>
    <col min="8" max="8" width="13.5" style="5" customWidth="1"/>
    <col min="9" max="9" width="9.33203125" style="5"/>
    <col min="10" max="16384" width="9.33203125" style="12"/>
  </cols>
  <sheetData>
    <row r="1" spans="1:9" ht="16.05" customHeight="1" x14ac:dyDescent="0.25">
      <c r="A1" s="7"/>
      <c r="B1" s="11"/>
      <c r="C1" s="11"/>
      <c r="D1" s="11"/>
      <c r="E1" s="11"/>
    </row>
    <row r="2" spans="1:9" ht="19.5" customHeight="1" x14ac:dyDescent="0.25">
      <c r="A2" s="7"/>
      <c r="B2" s="73" t="s">
        <v>77</v>
      </c>
      <c r="C2" s="73"/>
      <c r="D2" s="73"/>
      <c r="E2" s="73"/>
    </row>
    <row r="3" spans="1:9" ht="47.25" customHeight="1" x14ac:dyDescent="0.25">
      <c r="A3" s="7"/>
      <c r="B3" s="63"/>
      <c r="C3" s="63"/>
      <c r="D3" s="63"/>
      <c r="E3" s="63"/>
    </row>
    <row r="4" spans="1:9" ht="19.5" customHeight="1" x14ac:dyDescent="0.25">
      <c r="A4" s="7"/>
      <c r="B4" s="17" t="s">
        <v>17</v>
      </c>
      <c r="D4" s="63"/>
      <c r="E4" s="63"/>
    </row>
    <row r="5" spans="1:9" ht="10.050000000000001" customHeight="1" x14ac:dyDescent="0.25">
      <c r="A5" s="7"/>
      <c r="B5" s="11"/>
      <c r="C5" s="11"/>
      <c r="D5" s="11"/>
      <c r="E5" s="11"/>
      <c r="F5" s="5" t="s">
        <v>3</v>
      </c>
      <c r="G5" s="5" t="s">
        <v>1</v>
      </c>
      <c r="H5" s="5" t="s">
        <v>2</v>
      </c>
    </row>
    <row r="6" spans="1:9" ht="52.05" customHeight="1" x14ac:dyDescent="0.25">
      <c r="A6" s="7"/>
      <c r="B6" s="74" t="s">
        <v>60</v>
      </c>
      <c r="C6" s="74"/>
      <c r="D6" s="11"/>
      <c r="E6" s="11"/>
    </row>
    <row r="7" spans="1:9" ht="14.1" customHeight="1" thickBot="1" x14ac:dyDescent="0.3">
      <c r="A7" s="7"/>
      <c r="B7" s="64"/>
      <c r="C7" s="64"/>
      <c r="D7" s="11"/>
      <c r="E7" s="11"/>
    </row>
    <row r="8" spans="1:9" ht="19.5" customHeight="1" thickBot="1" x14ac:dyDescent="0.3">
      <c r="A8" s="7" t="s">
        <v>33</v>
      </c>
      <c r="B8" s="14" t="s">
        <v>20</v>
      </c>
      <c r="C8" s="14"/>
      <c r="D8" s="14"/>
      <c r="E8" s="14"/>
      <c r="F8" s="13">
        <f>INDEX(Data!$A$6:$D$9,Data!$A$11,2)</f>
        <v>36.5</v>
      </c>
      <c r="G8" s="13">
        <f>INDEX(Data!$A$6:$D$9,Data!$A$11,3)</f>
        <v>43</v>
      </c>
      <c r="H8" s="13">
        <f>INDEX(Data!$A$6:$D$9,Data!$A$11,4)</f>
        <v>7.3</v>
      </c>
    </row>
    <row r="9" spans="1:9" ht="28.5" customHeight="1" thickBot="1" x14ac:dyDescent="0.3">
      <c r="A9" s="7"/>
      <c r="B9" s="14"/>
      <c r="C9" s="14"/>
      <c r="D9" s="14"/>
      <c r="E9" s="14"/>
    </row>
    <row r="10" spans="1:9" ht="19.5" customHeight="1" thickBot="1" x14ac:dyDescent="0.3">
      <c r="A10" s="7"/>
      <c r="B10" s="14" t="s">
        <v>37</v>
      </c>
      <c r="C10" s="21">
        <f>G8</f>
        <v>43</v>
      </c>
      <c r="D10" s="14"/>
      <c r="E10" s="14"/>
    </row>
    <row r="11" spans="1:9" ht="18.75" customHeight="1" thickBot="1" x14ac:dyDescent="0.3">
      <c r="A11" s="7"/>
      <c r="B11" s="22"/>
      <c r="C11" s="14"/>
      <c r="D11" s="14"/>
      <c r="E11" s="14"/>
    </row>
    <row r="12" spans="1:9" ht="19.5" customHeight="1" thickBot="1" x14ac:dyDescent="0.3">
      <c r="A12" s="7"/>
      <c r="B12" s="14" t="s">
        <v>22</v>
      </c>
      <c r="C12" s="23"/>
      <c r="D12" s="14"/>
      <c r="E12" s="14"/>
    </row>
    <row r="13" spans="1:9" ht="19.5" customHeight="1" x14ac:dyDescent="0.25">
      <c r="A13" s="7"/>
      <c r="B13" s="14"/>
      <c r="C13" s="53"/>
      <c r="D13" s="14"/>
      <c r="E13" s="14"/>
    </row>
    <row r="14" spans="1:9" ht="17.25" customHeight="1" x14ac:dyDescent="0.25">
      <c r="A14" s="7"/>
      <c r="B14" s="14" t="s">
        <v>62</v>
      </c>
      <c r="C14" s="55"/>
      <c r="D14" s="14"/>
      <c r="E14" s="14"/>
    </row>
    <row r="15" spans="1:9" ht="17.25" customHeight="1" x14ac:dyDescent="0.25">
      <c r="A15" s="7"/>
      <c r="B15" s="14"/>
      <c r="C15" s="54"/>
      <c r="D15" s="14"/>
      <c r="E15" s="14"/>
    </row>
    <row r="16" spans="1:9" s="56" customFormat="1" ht="19.5" customHeight="1" x14ac:dyDescent="0.25">
      <c r="A16" s="54"/>
      <c r="B16" s="57" t="s">
        <v>65</v>
      </c>
      <c r="C16" s="58">
        <f>(C12/36.5)*(C14/(52.14-G8/5))</f>
        <v>0</v>
      </c>
      <c r="D16" s="54"/>
      <c r="E16" s="54"/>
      <c r="F16" s="54"/>
      <c r="G16" s="54"/>
      <c r="H16" s="54"/>
      <c r="I16" s="54"/>
    </row>
    <row r="17" spans="1:9" ht="17.25" customHeight="1" thickBot="1" x14ac:dyDescent="0.3">
      <c r="A17" s="7"/>
      <c r="B17" s="14"/>
      <c r="C17" s="54"/>
      <c r="D17" s="14"/>
      <c r="E17" s="14"/>
    </row>
    <row r="18" spans="1:9" ht="19.5" customHeight="1" thickBot="1" x14ac:dyDescent="0.3">
      <c r="A18" s="7"/>
      <c r="B18" s="14" t="s">
        <v>19</v>
      </c>
      <c r="C18" s="24">
        <f>G8*H8*C16</f>
        <v>0</v>
      </c>
      <c r="D18" s="14"/>
      <c r="E18" s="14" t="s">
        <v>4</v>
      </c>
    </row>
    <row r="19" spans="1:9" ht="22.5" customHeight="1" x14ac:dyDescent="0.25">
      <c r="A19" s="7"/>
      <c r="B19" s="14" t="s">
        <v>38</v>
      </c>
      <c r="C19" s="14"/>
      <c r="D19" s="14"/>
      <c r="E19" s="14"/>
    </row>
    <row r="20" spans="1:9" s="27" customFormat="1" ht="25.5" customHeight="1" x14ac:dyDescent="0.25">
      <c r="A20" s="14"/>
      <c r="B20" s="14" t="s">
        <v>73</v>
      </c>
      <c r="C20" s="29">
        <v>44805</v>
      </c>
      <c r="D20" s="14"/>
      <c r="E20" s="14"/>
      <c r="F20" s="14"/>
      <c r="G20" s="14"/>
      <c r="H20" s="14"/>
      <c r="I20" s="14"/>
    </row>
    <row r="21" spans="1:9" s="27" customFormat="1" ht="19.5" customHeight="1" x14ac:dyDescent="0.25">
      <c r="A21" s="14"/>
      <c r="B21" s="14"/>
      <c r="C21" s="14"/>
      <c r="D21" s="14"/>
      <c r="E21" s="14"/>
      <c r="F21" s="14"/>
      <c r="G21" s="14"/>
      <c r="H21" s="14"/>
      <c r="I21" s="14"/>
    </row>
    <row r="22" spans="1:9" s="27" customFormat="1" ht="19.5" customHeight="1" x14ac:dyDescent="0.25">
      <c r="A22" s="14"/>
      <c r="B22" s="14" t="s">
        <v>74</v>
      </c>
      <c r="C22" s="29">
        <v>45169</v>
      </c>
      <c r="D22" s="14"/>
      <c r="E22" s="14"/>
      <c r="F22" s="14"/>
      <c r="G22" s="14"/>
      <c r="H22" s="14"/>
      <c r="I22" s="14"/>
    </row>
    <row r="23" spans="1:9" s="27" customFormat="1" ht="19.5" customHeight="1" x14ac:dyDescent="0.25">
      <c r="A23" s="14"/>
      <c r="B23" s="14"/>
      <c r="C23" s="14"/>
      <c r="D23" s="14"/>
      <c r="E23" s="14"/>
      <c r="F23" s="14"/>
      <c r="G23" s="14"/>
      <c r="H23" s="14"/>
      <c r="I23" s="14"/>
    </row>
    <row r="24" spans="1:9" s="27" customFormat="1" ht="19.5" customHeight="1" x14ac:dyDescent="0.25">
      <c r="A24" s="14"/>
      <c r="B24" s="14" t="s">
        <v>43</v>
      </c>
      <c r="C24" s="37">
        <f>(C22-C20)+1</f>
        <v>365</v>
      </c>
      <c r="D24" s="14"/>
      <c r="E24" s="14"/>
      <c r="F24" s="14"/>
      <c r="G24" s="14"/>
      <c r="H24" s="14"/>
      <c r="I24" s="14"/>
    </row>
    <row r="25" spans="1:9" s="27" customFormat="1" ht="19.5" customHeight="1" thickBot="1" x14ac:dyDescent="0.3">
      <c r="A25" s="14"/>
      <c r="B25" s="14"/>
      <c r="C25" s="14"/>
      <c r="D25" s="14"/>
      <c r="E25" s="14"/>
      <c r="F25" s="14"/>
      <c r="G25" s="14"/>
      <c r="H25" s="14"/>
      <c r="I25" s="14"/>
    </row>
    <row r="26" spans="1:9" ht="19.5" customHeight="1" thickBot="1" x14ac:dyDescent="0.3">
      <c r="B26" s="14" t="s">
        <v>78</v>
      </c>
      <c r="C26" s="24">
        <f>C24/365*C18</f>
        <v>0</v>
      </c>
      <c r="E26" s="5" t="s">
        <v>5</v>
      </c>
    </row>
    <row r="27" spans="1:9" ht="19.5" customHeight="1" x14ac:dyDescent="0.3">
      <c r="B27" s="42" t="s">
        <v>17</v>
      </c>
    </row>
  </sheetData>
  <mergeCells count="2">
    <mergeCell ref="B2:E2"/>
    <mergeCell ref="B6:C6"/>
  </mergeCells>
  <hyperlinks>
    <hyperlink ref="B4" location="Menu!A1" display="Back to menu" xr:uid="{00000000-0004-0000-0800-000000000000}"/>
    <hyperlink ref="B27" location="Menu!A1" display="Back to menu" xr:uid="{00000000-0004-0000-08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7409" r:id="rId3" name="Drop Down 1">
              <controlPr defaultSize="0" autoLine="0" autoPict="0">
                <anchor moveWithCells="1">
                  <from>
                    <xdr:col>2</xdr:col>
                    <xdr:colOff>0</xdr:colOff>
                    <xdr:row>7</xdr:row>
                    <xdr:rowOff>7620</xdr:rowOff>
                  </from>
                  <to>
                    <xdr:col>3</xdr:col>
                    <xdr:colOff>30480</xdr:colOff>
                    <xdr:row>8</xdr:row>
                    <xdr:rowOff>60960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Menu</vt:lpstr>
      <vt:lpstr>Part-time, full year</vt:lpstr>
      <vt:lpstr>Part-time, part year</vt:lpstr>
      <vt:lpstr>Full-time, part year</vt:lpstr>
      <vt:lpstr>Part-time and part-year 1</vt:lpstr>
      <vt:lpstr>Part-time and part-year 2</vt:lpstr>
      <vt:lpstr>Hours change during the year</vt:lpstr>
      <vt:lpstr>Full-time staff leaver</vt:lpstr>
      <vt:lpstr>Part-time staff leaver</vt:lpstr>
      <vt:lpstr>Data</vt:lpstr>
      <vt:lpstr>'Full-time, part year'!Print_Area</vt:lpstr>
      <vt:lpstr>'Hours change during the year'!Print_Area</vt:lpstr>
      <vt:lpstr>'Part-time, full year'!Print_Area</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Sarah</dc:creator>
  <cp:lastModifiedBy>Denise Jackson</cp:lastModifiedBy>
  <cp:lastPrinted>2010-07-22T14:02:36Z</cp:lastPrinted>
  <dcterms:created xsi:type="dcterms:W3CDTF">1999-07-26T09:15:57Z</dcterms:created>
  <dcterms:modified xsi:type="dcterms:W3CDTF">2022-08-31T13:33:25Z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